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71" documentId="120_S{2AC9BD13-BADA-5192-A53E-5A8FF88502F6}" xr6:coauthVersionLast="47" xr6:coauthVersionMax="47" xr10:uidLastSave="{308F6CC9-334C-4C9C-A2C0-C8901E91BE5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8"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<sst xmlns="http://schemas.openxmlformats.org/spreadsheetml/2006/main" count="180338" uniqueCount="39154">
  <si>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</si>
  <si>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</si>
  <si>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</si>
  <si>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</si>
  <si>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</si>
  <si>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</si>
  <si>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</si>
  <si>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</si>
  <si>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</si>
  <si>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</si>
  <si>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</si>
  <si>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</si>
  <si>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</si>
  <si>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</si>
  <si>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</si>
  <si>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</si>
  <si>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</si>
  <si>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</si>
  <si>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</si>
  <si>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</si>
  <si>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</si>
  <si>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</si>
  <si>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</si>
  <si>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</si>
  <si>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</si>
  <si>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</si>
  <si>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</si>
  <si>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</si>
  <si>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</si>
  <si>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</si>
  <si>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</si>
  <si>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</si>
  <si>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</si>
  <si>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</si>
  <si>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</si>
  <si>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</si>
  <si>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</si>
  <si>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</si>
  <si>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</si>
  <si>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</si>
  <si>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</si>
  <si>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</si>
  <si>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</si>
  <si>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</si>
  <si>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</si>
  <si>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</si>
  <si>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</si>
  <si>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</si>
  <si>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</si>
  <si>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</si>
  <si>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</si>
  <si>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</si>
  <si>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</si>
  <si>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</si>
  <si>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</si>
  <si>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</si>
  <si>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</si>
  <si>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</si>
  <si>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</si>
  <si>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</si>
  <si>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</si>
  <si>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</si>
  <si>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</si>
  <si>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</si>
  <si>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</si>
  <si>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</si>
  <si>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</si>
  <si>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</si>
  <si>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</si>
  <si>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</si>
  <si>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</si>
  <si>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</si>
  <si>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</si>
  <si>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</si>
  <si>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</si>
  <si>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</si>
  <si>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</si>
  <si>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</si>
  <si>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</si>
  <si>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</si>
  <si>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</si>
  <si>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</si>
  <si>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</si>
  <si>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</si>
  <si>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</si>
  <si>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</si>
  <si>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</si>
  <si>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</si>
  <si>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</si>
  <si>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</si>
  <si>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</si>
  <si>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</si>
  <si>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</si>
  <si>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</si>
  <si>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</si>
  <si>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</si>
  <si>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</si>
  <si>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</si>
  <si>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</si>
  <si>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</si>
  <si>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</si>
  <si>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</si>
  <si>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</si>
  <si>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</si>
  <si>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</si>
  <si>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</si>
  <si>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</si>
  <si>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</si>
  <si>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</si>
  <si>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</si>
  <si>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</si>
  <si>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</si>
  <si>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</si>
  <si>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</si>
  <si>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</si>
  <si>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</si>
  <si>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</si>
  <si>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</si>
  <si>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</si>
  <si>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</si>
  <si>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</si>
  <si>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</si>
  <si>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</si>
  <si>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</si>
  <si>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</si>
  <si>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</si>
  <si>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</si>
  <si>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</si>
  <si>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</si>
  <si>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</si>
  <si>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</si>
  <si>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</si>
  <si>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</si>
  <si>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</si>
  <si>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</si>
  <si>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</si>
  <si>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</si>
  <si>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</si>
  <si>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</si>
  <si>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</si>
  <si>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</si>
  <si>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</si>
  <si>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</si>
  <si>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</si>
  <si>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</si>
  <si>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</si>
  <si>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</si>
  <si>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</si>
  <si>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</si>
  <si>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</si>
  <si>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</si>
  <si>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</si>
  <si>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</si>
  <si>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</si>
  <si>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</si>
  <si>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</si>
  <si>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</si>
  <si>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</si>
  <si>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</si>
  <si>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</si>
  <si>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</si>
  <si>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</si>
  <si>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</si>
  <si>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</si>
  <si>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</si>
  <si>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</si>
  <si>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</si>
  <si>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</si>
  <si>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</si>
  <si>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</si>
  <si>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</si>
  <si>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</si>
  <si>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</si>
  <si>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</si>
  <si>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</si>
  <si>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</si>
  <si>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</si>
  <si>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</si>
  <si>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</si>
  <si>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</si>
  <si>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</si>
  <si>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</si>
  <si>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</si>
  <si>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</si>
  <si>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</si>
  <si>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</si>
  <si>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</si>
  <si>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</si>
  <si>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</si>
  <si>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</si>
  <si>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</si>
  <si>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</si>
  <si>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</si>
  <si>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</si>
  <si>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</si>
  <si>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</si>
  <si>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</si>
  <si>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</si>
  <si>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</si>
  <si>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</si>
  <si>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</si>
  <si>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</si>
  <si>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</si>
  <si>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</si>
  <si>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</si>
  <si>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</si>
  <si>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</si>
  <si>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</si>
  <si>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</si>
  <si>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</si>
  <si>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</si>
  <si>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</si>
  <si>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</si>
  <si>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</si>
  <si>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</si>
  <si>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</si>
  <si>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</si>
  <si>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</si>
  <si>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</si>
  <si>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</si>
  <si>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</si>
  <si>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</si>
  <si>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</si>
  <si>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</si>
  <si>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</si>
  <si>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</si>
  <si>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</si>
  <si>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</si>
  <si>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</si>
  <si>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</si>
  <si>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</si>
  <si>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</si>
  <si>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</si>
  <si>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</si>
  <si>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</si>
  <si>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</si>
  <si>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</si>
  <si>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</si>
  <si>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</si>
  <si>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</si>
  <si>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</si>
  <si>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</si>
  <si>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</si>
  <si>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</si>
  <si>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</si>
  <si>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</si>
  <si>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</si>
  <si>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</si>
  <si>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</si>
  <si>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</si>
  <si>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</si>
  <si>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</si>
  <si>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</si>
  <si>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</si>
  <si>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</si>
  <si>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</si>
  <si>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</si>
  <si>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</si>
  <si>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</si>
  <si>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</si>
  <si>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</si>
  <si>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</si>
  <si>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</si>
  <si>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</si>
  <si>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</si>
  <si>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</si>
  <si>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</si>
  <si>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</si>
  <si>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</si>
  <si>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</si>
  <si>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</si>
  <si>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</si>
  <si>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</si>
  <si>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</si>
  <si>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</si>
  <si>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</si>
  <si>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</si>
  <si>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</si>
  <si>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</si>
  <si>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</si>
  <si>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</si>
  <si>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</si>
  <si>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</si>
  <si>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</si>
  <si>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</si>
  <si>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</si>
  <si>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</si>
  <si>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</si>
  <si>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</si>
  <si>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</si>
  <si>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</si>
  <si>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</si>
  <si>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</si>
  <si>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</si>
  <si>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</si>
  <si>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</si>
  <si>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</si>
  <si>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</si>
  <si>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</si>
  <si>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</si>
  <si>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</si>
  <si>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</si>
  <si>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</si>
  <si>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</si>
  <si>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</si>
  <si>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</si>
  <si>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</si>
  <si>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</si>
  <si>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</si>
  <si>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</si>
  <si>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</si>
  <si>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</si>
  <si>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</si>
  <si>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</si>
  <si>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</si>
  <si>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</si>
  <si>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</si>
  <si>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</si>
  <si>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</si>
  <si>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</si>
  <si>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</si>
  <si>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</si>
  <si>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</si>
  <si>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</si>
  <si>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</si>
  <si>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</si>
  <si>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</si>
  <si>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</si>
  <si>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</si>
  <si>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</si>
  <si>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</si>
  <si>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</si>
  <si>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</si>
  <si>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</si>
  <si>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</si>
  <si>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</si>
  <si>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</si>
  <si>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</si>
  <si>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</si>
  <si>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</si>
  <si>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</si>
  <si>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</si>
  <si>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</si>
  <si>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</si>
  <si>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</si>
  <si>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</si>
  <si>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</si>
  <si>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</si>
  <si>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</si>
  <si>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</si>
  <si>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</si>
  <si>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</si>
  <si>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</si>
  <si>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</si>
  <si>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</si>
  <si>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</si>
  <si>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</si>
  <si>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</si>
  <si>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</si>
  <si>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</si>
  <si>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</si>
  <si>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</si>
  <si>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</si>
  <si>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</si>
  <si>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</si>
  <si>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</si>
  <si>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</si>
  <si>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</si>
  <si>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</si>
  <si>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</si>
  <si>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</si>
  <si>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</si>
  <si>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</si>
  <si>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</si>
  <si>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</si>
  <si>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</si>
  <si>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</si>
  <si>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</si>
  <si>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</si>
  <si>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</si>
  <si>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</si>
  <si>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</si>
  <si>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</si>
  <si>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</si>
  <si>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</si>
  <si>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</si>
  <si>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</si>
  <si>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</si>
  <si>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</si>
  <si>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</si>
  <si>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</si>
  <si>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</si>
  <si>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</si>
  <si>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</si>
  <si>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</si>
  <si>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</si>
  <si>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</si>
  <si>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</si>
  <si>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</si>
  <si>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</si>
  <si>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</si>
  <si>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</si>
  <si>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</si>
  <si>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</si>
  <si>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</si>
  <si>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</si>
  <si>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</si>
  <si>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</si>
  <si>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</si>
  <si>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</si>
  <si>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</si>
  <si>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</si>
  <si>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</si>
  <si>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</si>
  <si>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</si>
  <si>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</si>
  <si>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</si>
  <si>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</si>
  <si>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</si>
  <si>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</si>
  <si>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</si>
  <si>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</si>
  <si>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</si>
  <si>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</si>
  <si>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</si>
  <si>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</si>
  <si>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</si>
  <si>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</si>
  <si>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</si>
  <si>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</si>
  <si>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</si>
  <si>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</si>
  <si>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</si>
  <si>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</si>
  <si>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</si>
  <si>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</si>
  <si>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</si>
  <si>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</si>
  <si>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</si>
  <si>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</si>
  <si>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</si>
  <si>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</si>
  <si>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</si>
  <si>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</si>
  <si>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</si>
  <si>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</si>
  <si>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</si>
  <si>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</si>
  <si>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</si>
  <si>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</si>
  <si>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</si>
  <si>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</si>
  <si>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</si>
  <si>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</si>
  <si>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</si>
  <si>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</si>
  <si>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</si>
  <si>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</si>
  <si>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</si>
  <si>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</si>
  <si>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</si>
  <si>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</si>
  <si>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</si>
  <si>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</si>
  <si>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</si>
  <si>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</si>
  <si>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</si>
  <si>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</si>
  <si>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</si>
  <si>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</si>
  <si>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</si>
  <si>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</si>
  <si>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</si>
  <si>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</si>
  <si>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</si>
  <si>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</si>
  <si>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</si>
  <si>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</si>
  <si>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</si>
  <si>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</si>
  <si>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</si>
  <si>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</si>
  <si>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</si>
  <si>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</si>
  <si>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</si>
  <si>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</si>
  <si>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</si>
  <si>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</si>
  <si>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</si>
  <si>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</si>
  <si>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</si>
  <si>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</si>
  <si>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</si>
  <si>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</si>
  <si>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</si>
  <si>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</si>
  <si>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</si>
  <si>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</si>
  <si>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</si>
  <si>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</si>
  <si>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</si>
  <si>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</si>
  <si>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</si>
  <si>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</si>
  <si>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</si>
  <si>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</si>
  <si>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</si>
  <si>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</si>
  <si>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</si>
  <si>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</si>
  <si>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</si>
  <si>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</si>
  <si>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</si>
  <si>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</si>
  <si>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</si>
  <si>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</si>
  <si>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</si>
  <si>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</si>
  <si>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</si>
  <si>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</si>
  <si>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</si>
  <si>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</si>
  <si>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</si>
  <si>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</si>
  <si>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</si>
  <si>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</si>
  <si>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</si>
  <si>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</si>
  <si>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</si>
  <si>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</si>
  <si>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</si>
  <si>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</si>
  <si>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</si>
  <si>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</si>
  <si>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</si>
  <si>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</si>
  <si>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</si>
  <si>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</si>
  <si>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</si>
  <si>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</si>
  <si>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</si>
  <si>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</si>
  <si>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</si>
  <si>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</si>
  <si>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</si>
  <si>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</si>
  <si>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</si>
  <si>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</si>
  <si>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</si>
  <si>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</si>
  <si>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</si>
  <si>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</si>
  <si>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</si>
  <si>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</si>
  <si>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</si>
  <si>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</si>
  <si>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</si>
  <si>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</si>
  <si>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</si>
  <si>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</si>
  <si>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</si>
  <si>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</si>
  <si>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</si>
  <si>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</si>
  <si>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</si>
  <si>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</si>
  <si>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</si>
  <si>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</si>
  <si>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</si>
  <si>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</si>
  <si>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</si>
  <si>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</si>
  <si>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</si>
  <si>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</si>
  <si>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</si>
  <si>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</si>
  <si>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</si>
  <si>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</si>
  <si>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</si>
  <si>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</si>
  <si>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</si>
  <si>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</si>
  <si>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</si>
  <si>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</si>
  <si>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</si>
  <si>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</si>
  <si>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</si>
  <si>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</si>
  <si>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</si>
  <si>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</si>
  <si>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</si>
  <si>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</si>
  <si>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</si>
  <si>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</si>
  <si>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</si>
  <si>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</si>
  <si>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</si>
  <si>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</si>
  <si>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</si>
  <si>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</si>
  <si>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</si>
  <si>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</si>
  <si>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</si>
  <si>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</si>
  <si>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</si>
  <si>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</si>
  <si>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</si>
  <si>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</si>
  <si>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</si>
  <si>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</si>
  <si>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</si>
  <si>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</si>
  <si>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</si>
  <si>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</si>
  <si>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</si>
  <si>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</si>
  <si>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</si>
  <si>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</si>
  <si>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</si>
  <si>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</si>
  <si>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</si>
  <si>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</si>
  <si>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</si>
  <si>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</si>
  <si>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</si>
  <si>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</si>
  <si>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</si>
  <si>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</si>
  <si>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</si>
  <si>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</si>
  <si>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</si>
  <si>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</si>
  <si>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</si>
  <si>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</si>
  <si>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</si>
  <si>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</si>
  <si>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</si>
  <si>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</si>
  <si>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</si>
  <si>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</si>
  <si>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</si>
  <si>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</si>
  <si>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</si>
  <si>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</si>
  <si>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</si>
  <si>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</si>
  <si>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</si>
  <si>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</si>
  <si>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</si>
  <si>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</si>
  <si>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</si>
  <si>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</si>
  <si>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</si>
  <si>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</si>
  <si>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</si>
  <si>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</si>
  <si>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</si>
  <si>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</si>
  <si>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</si>
  <si>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</si>
  <si>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</si>
  <si>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</si>
  <si>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</si>
  <si>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</si>
  <si>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</si>
  <si>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</si>
  <si>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</si>
  <si>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</si>
  <si>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</si>
  <si>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</si>
  <si>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</si>
  <si>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</si>
  <si>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</si>
  <si>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</si>
  <si>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</si>
  <si>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</si>
  <si>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</si>
  <si>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</si>
  <si>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</si>
  <si>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</si>
  <si>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</si>
  <si>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</si>
  <si>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</si>
  <si>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</si>
  <si>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</si>
  <si>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</si>
  <si>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</si>
  <si>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</si>
  <si>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</si>
  <si>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</si>
  <si>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</si>
  <si>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</si>
  <si>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</si>
  <si>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</si>
  <si>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</si>
  <si>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</si>
  <si>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</si>
  <si>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</si>
  <si>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</si>
  <si>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</si>
  <si>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</si>
  <si>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</si>
  <si>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</si>
  <si>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</si>
  <si>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</si>
  <si>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</si>
  <si>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</si>
  <si>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</si>
  <si>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</si>
  <si>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</si>
  <si>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</si>
  <si>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</si>
  <si>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</si>
  <si>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</si>
  <si>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</si>
  <si>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</si>
  <si>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</si>
  <si>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</si>
  <si>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</si>
  <si>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</si>
  <si>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</si>
  <si>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</si>
  <si>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</si>
  <si>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</si>
  <si>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</si>
  <si>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</si>
  <si>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</si>
  <si>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</si>
  <si>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</si>
  <si>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</si>
  <si>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</si>
  <si>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</si>
  <si>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</si>
  <si>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</si>
  <si>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</si>
  <si>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</si>
  <si>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</si>
  <si>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</si>
  <si>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</si>
  <si>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</si>
  <si>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</si>
  <si>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</si>
  <si>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</si>
  <si>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</si>
  <si>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</si>
  <si>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</si>
  <si>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</si>
  <si>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</si>
  <si>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</si>
  <si>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</si>
  <si>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</si>
  <si>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</si>
  <si>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</si>
  <si>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</si>
  <si>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</si>
  <si>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</si>
  <si>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</si>
  <si>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</si>
  <si>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</si>
  <si>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</si>
  <si>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</si>
  <si>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</si>
  <si>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</si>
  <si>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</si>
  <si>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</si>
  <si>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</si>
  <si>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</si>
  <si>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</si>
  <si>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</si>
  <si>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</si>
  <si>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</si>
  <si>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</si>
  <si>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</si>
  <si>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</si>
  <si>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</si>
  <si>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</si>
  <si>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</si>
  <si>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</si>
  <si>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</si>
  <si>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</si>
  <si>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</si>
  <si>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</si>
  <si>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</si>
  <si>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</si>
  <si>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</si>
  <si>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</si>
  <si>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</si>
  <si>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</si>
  <si>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</si>
  <si>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</si>
  <si>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</si>
  <si>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</si>
  <si>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</si>
  <si>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</si>
  <si>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</si>
  <si>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</si>
  <si>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</si>
  <si>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</si>
  <si>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</si>
  <si>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</si>
  <si>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</si>
  <si>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</si>
  <si>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</si>
  <si>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</si>
  <si>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</si>
  <si>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</si>
  <si>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</si>
  <si>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</si>
  <si>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</si>
  <si>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</si>
  <si>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</si>
  <si>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</si>
  <si>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</si>
  <si>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</si>
  <si>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</si>
  <si>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</si>
  <si>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</si>
  <si>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</si>
  <si>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</si>
  <si>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</si>
  <si>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</si>
  <si>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</si>
  <si>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</si>
  <si>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</si>
  <si>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</si>
  <si>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</si>
  <si>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</si>
  <si>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</si>
  <si>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</si>
  <si>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</si>
  <si>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</si>
  <si>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</si>
  <si>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</si>
  <si>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</si>
  <si>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</si>
  <si>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</si>
  <si>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</si>
  <si>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</si>
  <si>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</si>
  <si>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</si>
  <si>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</si>
  <si>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</si>
  <si>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</si>
  <si>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</si>
  <si>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</si>
  <si>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</si>
  <si>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</si>
  <si>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</si>
  <si>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</si>
  <si>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</si>
  <si>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</si>
  <si>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</si>
  <si>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</si>
  <si>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</si>
  <si>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</si>
  <si>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</si>
  <si>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</si>
  <si>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</si>
  <si>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</si>
  <si>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</si>
  <si>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</si>
  <si>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</si>
  <si>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</si>
  <si>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</si>
  <si>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</si>
  <si>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</si>
  <si>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</si>
  <si>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</si>
  <si>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</si>
  <si>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</si>
  <si>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</si>
  <si>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</si>
  <si>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</si>
  <si>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</si>
  <si>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</si>
  <si>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</si>
  <si>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</si>
  <si>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</si>
  <si>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</si>
  <si>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</si>
  <si>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</si>
  <si>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</si>
  <si>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</si>
  <si>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</si>
  <si>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</si>
  <si>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</si>
  <si>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</si>
  <si>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</si>
  <si>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</si>
  <si>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</si>
  <si>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</si>
  <si>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</si>
  <si>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</si>
  <si>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</si>
  <si>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</si>
  <si>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</si>
  <si>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</si>
  <si>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</si>
  <si>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</si>
  <si>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</si>
  <si>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</si>
  <si>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</si>
  <si>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</si>
  <si>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</si>
  <si>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</si>
  <si>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</si>
  <si>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</si>
  <si>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</si>
  <si>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</si>
  <si>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</si>
  <si>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</si>
  <si>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</si>
  <si>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</si>
  <si>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</si>
  <si>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</si>
  <si>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</si>
  <si>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</si>
  <si>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</si>
  <si>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</si>
  <si>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</si>
  <si>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</si>
  <si>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</si>
  <si>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</si>
  <si>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</si>
  <si>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</si>
  <si>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</si>
  <si>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</si>
  <si>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</si>
  <si>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</si>
  <si>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</si>
  <si>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</si>
  <si>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</si>
  <si>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</si>
  <si>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</si>
  <si>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</si>
  <si>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</si>
  <si>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</si>
  <si>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</si>
  <si>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</si>
  <si>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</si>
  <si>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</si>
  <si>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</si>
  <si>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</si>
  <si>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</si>
  <si>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</si>
  <si>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</si>
  <si>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</si>
  <si>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</si>
  <si>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</si>
  <si>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</si>
  <si>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</si>
  <si>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</si>
  <si>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</si>
  <si>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</si>
  <si>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</si>
  <si>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</si>
  <si>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</si>
  <si>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</si>
  <si>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</si>
  <si>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</si>
  <si>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</si>
  <si>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</si>
  <si>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</si>
  <si>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</si>
  <si>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</si>
  <si>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</si>
  <si>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</si>
  <si>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</si>
  <si>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</si>
  <si>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</si>
  <si>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</si>
  <si>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</si>
  <si>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</si>
  <si>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</si>
  <si>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</si>
  <si>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</si>
  <si>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</si>
  <si>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</si>
  <si>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</si>
  <si>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</si>
  <si>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</si>
  <si>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</si>
  <si>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</si>
  <si>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</si>
  <si>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</si>
  <si>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</si>
  <si>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</si>
  <si>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</si>
  <si>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</si>
  <si>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</si>
  <si>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</si>
  <si>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</si>
  <si>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</si>
  <si>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</si>
  <si>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</si>
  <si>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</si>
  <si>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</si>
  <si>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</si>
  <si>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</si>
  <si>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</si>
  <si>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</si>
  <si>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</si>
  <si>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</si>
  <si>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</si>
  <si>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</si>
  <si>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</si>
  <si>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</si>
  <si>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</si>
  <si>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</si>
  <si>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</si>
  <si>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</si>
  <si>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</si>
  <si>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</si>
  <si>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</si>
  <si>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</si>
  <si>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</si>
  <si>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</si>
  <si>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</si>
  <si>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</si>
  <si>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</si>
  <si>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</si>
  <si>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</si>
  <si>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</si>
  <si>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</si>
  <si>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</si>
  <si>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</si>
  <si>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</si>
  <si>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</si>
  <si>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</si>
  <si>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</si>
  <si>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</si>
  <si>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</si>
  <si>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</si>
  <si>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</si>
  <si>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</si>
  <si>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</si>
  <si>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</si>
  <si>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</si>
  <si>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</si>
  <si>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</si>
  <si>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</si>
  <si>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</si>
  <si>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</si>
  <si>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</si>
  <si>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</si>
  <si>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</si>
  <si>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</si>
  <si>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</si>
  <si>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</si>
  <si>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</si>
  <si>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</si>
  <si>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</si>
  <si>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</si>
  <si>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</si>
  <si>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</si>
  <si>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</si>
  <si>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</si>
  <si>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</si>
  <si>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</si>
  <si>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</si>
  <si>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</si>
  <si>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</si>
  <si>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</si>
  <si>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</si>
  <si>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</si>
  <si>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</si>
  <si>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</si>
  <si>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</si>
  <si>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</si>
  <si>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</si>
  <si>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</si>
  <si>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</si>
  <si>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</si>
  <si>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</si>
  <si>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</si>
  <si>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</si>
  <si>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</si>
  <si>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</si>
  <si>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</si>
  <si>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</si>
  <si>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</si>
  <si>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</si>
  <si>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</si>
  <si>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</si>
  <si>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</si>
  <si>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</si>
  <si>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</si>
  <si>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</si>
  <si>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</si>
  <si>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</si>
  <si>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</si>
  <si>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</si>
  <si>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</si>
  <si>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</si>
  <si>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</si>
  <si>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</si>
  <si>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</si>
  <si>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</si>
  <si>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</si>
  <si>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</si>
  <si>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</si>
  <si>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</si>
  <si>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</si>
  <si>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</si>
  <si>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</si>
  <si>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</si>
  <si>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</si>
  <si>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</si>
  <si>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</si>
  <si>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</si>
  <si>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</si>
  <si>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</si>
  <si>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</si>
  <si>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</si>
  <si>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</si>
  <si>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</si>
  <si>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</si>
  <si>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</si>
  <si>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</si>
  <si>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</si>
  <si>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</si>
  <si>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</si>
  <si>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</si>
  <si>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</si>
  <si>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</si>
  <si>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</si>
  <si>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</si>
  <si>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</si>
  <si>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</si>
  <si>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</si>
  <si>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</si>
  <si>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</si>
  <si>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</si>
  <si>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</si>
  <si>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</si>
  <si>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</si>
  <si>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</si>
  <si>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</si>
  <si>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</si>
  <si>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</si>
  <si>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</si>
  <si>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</si>
  <si>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</si>
  <si>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</si>
  <si>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</si>
  <si>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</si>
  <si>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</si>
  <si>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</si>
  <si>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</si>
  <si>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</si>
  <si>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</si>
  <si>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</si>
  <si>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</si>
  <si>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</si>
  <si>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</si>
  <si>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</si>
  <si>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</si>
  <si>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</si>
  <si>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</si>
  <si>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</si>
  <si>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</si>
  <si>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</si>
  <si>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</si>
  <si>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</si>
  <si>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</si>
  <si>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</si>
  <si>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</si>
  <si>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</si>
  <si>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</si>
  <si>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</si>
  <si>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</si>
  <si>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</si>
  <si>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</si>
  <si>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</si>
  <si>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</si>
  <si>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</si>
  <si>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</si>
  <si>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</si>
  <si>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</si>
  <si>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</si>
  <si>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</si>
  <si>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</si>
  <si>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</si>
  <si>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</si>
  <si>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</si>
  <si>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</si>
  <si>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</si>
  <si>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</si>
  <si>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</si>
  <si>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</si>
  <si>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</si>
  <si>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</si>
  <si>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</si>
  <si>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</si>
  <si>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</si>
  <si>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</si>
  <si>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</si>
  <si>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</si>
  <si>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</si>
  <si>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</si>
  <si>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</si>
  <si>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</si>
  <si>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</si>
  <si>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</si>
  <si>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</si>
  <si>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</si>
  <si>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</si>
  <si>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</si>
  <si>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</si>
  <si>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</si>
  <si>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</si>
  <si>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</si>
  <si>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</si>
  <si>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</si>
  <si>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</si>
  <si>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</si>
  <si>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</si>
  <si>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</si>
  <si>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</si>
  <si>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</si>
  <si>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</si>
  <si>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</si>
  <si>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</si>
  <si>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</si>
  <si>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</si>
  <si>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</si>
  <si>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</si>
  <si>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</si>
  <si>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</si>
  <si>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</si>
  <si>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</si>
  <si>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</si>
  <si>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</si>
  <si>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</si>
  <si>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</si>
  <si>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</si>
  <si>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</si>
  <si>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</si>
  <si>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</si>
  <si>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</si>
  <si>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</si>
  <si>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</si>
  <si>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</si>
  <si>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</si>
  <si>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</si>
  <si>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</si>
  <si>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</si>
  <si>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</si>
  <si>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</si>
  <si>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</si>
  <si>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</si>
  <si>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</si>
  <si>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</si>
  <si>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</si>
  <si>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</si>
  <si>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</si>
  <si>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</si>
  <si>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</si>
  <si>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</si>
  <si>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</si>
  <si>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</si>
  <si>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</si>
  <si>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</si>
  <si>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</si>
  <si>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</si>
  <si>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</si>
  <si>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</si>
  <si>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</si>
  <si>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</si>
  <si>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</si>
  <si>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</si>
  <si>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</si>
  <si>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</si>
  <si>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</si>
  <si>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</si>
  <si>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</si>
  <si>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</si>
  <si>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</si>
  <si>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</si>
  <si>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</si>
  <si>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</si>
  <si>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</si>
  <si>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</si>
  <si>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</si>
  <si>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</si>
  <si>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</si>
  <si>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</si>
  <si>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</si>
  <si>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</si>
  <si>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</si>
  <si>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</si>
  <si>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</si>
  <si>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</si>
  <si>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</si>
  <si>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</si>
  <si>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</si>
  <si>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</si>
  <si>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</si>
  <si>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</si>
  <si>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</si>
  <si>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</si>
  <si>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</si>
  <si>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</si>
  <si>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</si>
  <si>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</si>
  <si>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</si>
  <si>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</si>
  <si>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</si>
  <si>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</si>
  <si>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</si>
  <si>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</si>
  <si>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</si>
  <si>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</si>
  <si>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</si>
  <si>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</si>
  <si>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</si>
  <si>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</si>
  <si>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</si>
  <si>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</si>
  <si>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</si>
  <si>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</si>
  <si>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</si>
  <si>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</si>
  <si>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</si>
  <si>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</si>
  <si>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</si>
  <si>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</si>
  <si>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</si>
  <si>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</si>
  <si>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</si>
  <si>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</si>
  <si>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</si>
  <si>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</si>
  <si>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</si>
  <si>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</si>
  <si>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</si>
  <si>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</si>
  <si>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</si>
  <si>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</si>
  <si>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</si>
  <si>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</si>
  <si>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</si>
  <si>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</si>
  <si>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</si>
  <si>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</si>
  <si>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</si>
  <si>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</si>
  <si>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</si>
  <si>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</si>
  <si>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</si>
  <si>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</si>
  <si>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</si>
  <si>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</si>
  <si>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</si>
  <si>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</si>
  <si>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</si>
  <si>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</si>
  <si>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</si>
  <si>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</si>
  <si>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</si>
  <si>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</si>
  <si>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</si>
  <si>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</si>
  <si>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</si>
  <si>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</si>
  <si>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</si>
  <si>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</si>
  <si>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</si>
  <si>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</si>
  <si>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</si>
  <si>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</si>
  <si>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</si>
  <si>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</si>
  <si>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</si>
  <si>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</si>
  <si>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</si>
  <si>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</si>
  <si>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</si>
  <si>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</si>
  <si>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</si>
  <si>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</si>
  <si>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</si>
  <si>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</si>
  <si>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</si>
  <si>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</si>
  <si>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</si>
  <si>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</si>
  <si>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</si>
  <si>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</si>
  <si>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</si>
  <si>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</si>
  <si>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</si>
  <si>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</si>
  <si>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</si>
  <si>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</si>
  <si>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</si>
  <si>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</si>
  <si>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</si>
  <si>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</si>
  <si>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</si>
  <si>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</si>
  <si>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</si>
  <si>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</si>
  <si>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</si>
  <si>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</si>
  <si>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</si>
  <si>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</si>
  <si>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</si>
  <si>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</si>
  <si>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</si>
  <si>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</si>
  <si>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</si>
  <si>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</si>
  <si>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</si>
  <si>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</si>
  <si>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</si>
  <si>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</si>
  <si>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</si>
  <si>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</si>
  <si>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</si>
  <si>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</si>
  <si>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</si>
  <si>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</si>
  <si>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</si>
  <si>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</si>
  <si>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</si>
  <si>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</si>
  <si>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</si>
  <si>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</si>
  <si>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</si>
  <si>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</si>
  <si>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</si>
  <si>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</si>
  <si>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</si>
  <si>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</si>
  <si>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</si>
  <si>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</si>
  <si>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</si>
  <si>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</si>
  <si>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</si>
  <si>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</si>
  <si>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</si>
  <si>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</si>
  <si>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</si>
  <si>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</si>
  <si>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</si>
  <si>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</si>
  <si>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</si>
  <si>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</si>
  <si>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</si>
  <si>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</si>
  <si>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</si>
  <si>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</si>
  <si>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</si>
  <si>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</si>
  <si>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</si>
  <si>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</si>
  <si>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</si>
  <si>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</si>
  <si>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</si>
  <si>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</si>
  <si>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</si>
  <si>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</si>
  <si>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</si>
  <si>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</si>
  <si>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</si>
  <si>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</si>
  <si>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</si>
  <si>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</si>
  <si>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</si>
  <si>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</si>
  <si>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</si>
  <si>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</si>
  <si>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</si>
  <si>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</si>
  <si>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</si>
  <si>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</si>
  <si>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</si>
  <si>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</si>
  <si>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</si>
  <si>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</si>
  <si>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</si>
  <si>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</si>
  <si>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</si>
  <si>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</si>
  <si>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</si>
  <si>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</si>
  <si>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</si>
  <si>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</si>
  <si>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</si>
  <si>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</si>
  <si>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</si>
  <si>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</si>
  <si>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</si>
  <si>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</si>
  <si>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</si>
  <si>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</si>
  <si>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</si>
  <si>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</si>
  <si>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</si>
  <si>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</si>
  <si>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</si>
  <si>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</si>
  <si>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</si>
  <si>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</si>
  <si>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</si>
  <si>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</si>
  <si>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</si>
  <si>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</si>
  <si>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</si>
  <si>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</si>
  <si>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</si>
  <si>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</si>
  <si>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</si>
  <si>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</si>
  <si>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</si>
  <si>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</si>
  <si>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</si>
  <si>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</si>
  <si>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</si>
  <si>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</si>
  <si>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</si>
  <si>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</si>
  <si>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</si>
  <si>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</si>
  <si>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</si>
  <si>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</si>
  <si>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</si>
  <si>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</si>
  <si>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</si>
  <si>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</si>
  <si>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</si>
  <si>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</si>
  <si>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</si>
  <si>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</si>
  <si>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</si>
  <si>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</si>
  <si>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</si>
  <si>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</si>
  <si>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</si>
  <si>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</si>
  <si>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</si>
  <si>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</si>
  <si>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</si>
  <si>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</si>
  <si>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</si>
  <si>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</si>
  <si>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</si>
  <si>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</si>
  <si>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</si>
  <si>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</si>
  <si>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</si>
  <si>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</si>
  <si>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</si>
  <si>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</si>
  <si>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</si>
  <si>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</si>
  <si>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</si>
  <si>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</si>
  <si>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</si>
  <si>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</si>
  <si>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</si>
  <si>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</si>
  <si>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</si>
  <si>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</si>
  <si>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</si>
  <si>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</si>
  <si>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</si>
  <si>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</si>
  <si>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</si>
  <si>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</si>
  <si>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</si>
  <si>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</si>
  <si>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</si>
  <si>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</si>
  <si>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</si>
  <si>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</si>
  <si>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</si>
  <si>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</si>
  <si>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</si>
  <si>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</si>
  <si>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</si>
  <si>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</si>
  <si>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</si>
  <si>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</si>
  <si>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</si>
  <si>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</si>
  <si>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</si>
  <si>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</si>
  <si>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</si>
  <si>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</si>
  <si>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</si>
  <si>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</si>
  <si>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</si>
  <si>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</si>
  <si>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</si>
  <si>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</si>
  <si>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</si>
  <si>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</si>
  <si>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</si>
  <si>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</si>
  <si>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</si>
  <si>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</si>
  <si>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</si>
  <si>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</si>
  <si>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</si>
  <si>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</si>
  <si>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</si>
  <si>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</si>
  <si>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</si>
  <si>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</si>
  <si>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</si>
  <si>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</si>
  <si>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</si>
  <si>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</si>
  <si>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</si>
  <si>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</si>
  <si>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</si>
  <si>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</si>
  <si>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</si>
  <si>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</si>
  <si>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</si>
  <si>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</si>
  <si>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</si>
  <si>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</si>
  <si>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</si>
  <si>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</si>
  <si>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</si>
  <si>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</si>
  <si>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</si>
  <si>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</si>
  <si>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</si>
  <si>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</si>
  <si>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</si>
  <si>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</si>
  <si>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</si>
  <si>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</si>
  <si>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</si>
  <si>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</si>
  <si>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</si>
  <si>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</si>
  <si>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</si>
  <si>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</si>
  <si>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</si>
  <si>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</si>
  <si>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</si>
  <si>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</si>
  <si>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</si>
  <si>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</si>
  <si>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</si>
  <si>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</si>
  <si>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</si>
  <si>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</si>
  <si>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</si>
  <si>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</si>
  <si>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</si>
  <si>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</si>
  <si>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</si>
  <si>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</si>
  <si>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</si>
  <si>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</si>
  <si>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</si>
  <si>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</si>
  <si>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</si>
  <si>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</si>
  <si>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</si>
  <si>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</si>
  <si>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</si>
  <si>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</si>
  <si>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</si>
  <si>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</si>
  <si>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</si>
  <si>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</si>
  <si>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</si>
  <si>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</si>
  <si>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</si>
  <si>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</si>
  <si>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</si>
  <si>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</si>
  <si>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</si>
  <si>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</si>
  <si>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</si>
  <si>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</si>
  <si>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</si>
  <si>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</si>
  <si>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</si>
  <si>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</si>
  <si>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</si>
  <si>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</si>
  <si>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</si>
  <si>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</si>
  <si>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</si>
  <si>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</si>
  <si>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</si>
  <si>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</si>
  <si>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</si>
  <si>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</si>
  <si>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</si>
  <si>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</si>
  <si>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</si>
  <si>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</si>
  <si>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</si>
  <si>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</si>
  <si>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</si>
  <si>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</si>
  <si>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</si>
  <si>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</si>
  <si>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</si>
  <si>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</si>
  <si>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</si>
  <si>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</si>
  <si>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</si>
  <si>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</si>
  <si>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</si>
  <si>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</si>
  <si>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</si>
  <si>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</si>
  <si>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</si>
  <si>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</si>
  <si>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</si>
  <si>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</si>
  <si>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</si>
  <si>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</si>
  <si>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</si>
  <si>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</si>
  <si>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</si>
  <si>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</si>
  <si>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</si>
  <si>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</si>
  <si>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</si>
  <si>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</si>
  <si>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</si>
  <si>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</si>
  <si>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</si>
  <si>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</si>
  <si>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</si>
  <si>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</si>
  <si>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</si>
  <si>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</si>
  <si>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</si>
  <si>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</si>
  <si>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</si>
  <si>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</si>
  <si>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</si>
  <si>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</si>
  <si>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</si>
  <si>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</si>
  <si>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</si>
  <si>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</si>
  <si>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</si>
  <si>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</si>
  <si>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</si>
  <si>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</si>
  <si>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</si>
  <si>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</si>
  <si>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</si>
  <si>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</si>
  <si>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</si>
  <si>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</si>
  <si>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</si>
  <si>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</si>
  <si>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</si>
  <si>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</si>
  <si>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</si>
  <si>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</si>
  <si>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</si>
  <si>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</si>
  <si>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</si>
  <si>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</si>
  <si>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</si>
  <si>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</si>
  <si>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</si>
  <si>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</si>
  <si>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</si>
  <si>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</si>
  <si>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</si>
  <si>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</si>
  <si>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</si>
  <si>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</si>
  <si>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</si>
  <si>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</si>
  <si>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</si>
  <si>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</si>
  <si>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</si>
  <si>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</si>
  <si>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</si>
  <si>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</si>
  <si>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</si>
  <si>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</si>
  <si>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</si>
  <si>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</si>
  <si>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</si>
  <si>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</si>
  <si>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</si>
  <si>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</si>
  <si>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</si>
  <si>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</si>
  <si>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</si>
  <si>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</si>
  <si>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</si>
  <si>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</si>
  <si>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</si>
  <si>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</si>
  <si>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</si>
  <si>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</si>
  <si>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</si>
  <si>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</si>
  <si>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</si>
  <si>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</si>
  <si>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</si>
  <si>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</si>
  <si>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</si>
  <si>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</si>
  <si>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</si>
  <si>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</si>
  <si>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</si>
  <si>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</si>
  <si>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</si>
  <si>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</si>
  <si>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</si>
  <si>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</si>
  <si>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</si>
  <si>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</si>
  <si>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</si>
  <si>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</si>
  <si>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</si>
  <si>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</si>
  <si>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</si>
  <si>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</si>
  <si>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</si>
  <si>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</si>
  <si>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</si>
  <si>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</si>
  <si>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</si>
  <si>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</si>
  <si>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</si>
  <si>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</si>
  <si>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</si>
  <si>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</si>
  <si>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</si>
  <si>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</si>
  <si>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</si>
  <si>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</si>
  <si>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</si>
  <si>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</si>
  <si>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</si>
  <si>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</si>
  <si>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</si>
  <si>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</si>
  <si>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</si>
  <si>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</si>
  <si>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</si>
  <si>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</si>
  <si>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</si>
  <si>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</si>
  <si>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</si>
  <si>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</si>
  <si>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</si>
  <si>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</si>
  <si>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</si>
  <si>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</si>
  <si>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</si>
  <si>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</si>
  <si>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</si>
  <si>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</si>
  <si>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</si>
  <si>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</si>
  <si>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</si>
  <si>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</si>
  <si>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</si>
  <si>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</si>
  <si>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</si>
  <si>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</si>
  <si>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</si>
  <si>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</si>
  <si>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</si>
  <si>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</si>
  <si>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</si>
  <si>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</si>
  <si>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</si>
  <si>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</si>
  <si>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</si>
  <si>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</si>
  <si>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</si>
  <si>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</si>
  <si>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</si>
  <si>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</si>
  <si>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</si>
  <si>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</si>
  <si>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</si>
  <si>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</si>
  <si>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</si>
  <si>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</si>
  <si>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</si>
  <si>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</si>
  <si>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</si>
  <si>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</si>
  <si>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</si>
  <si>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</si>
  <si>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</si>
  <si>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</si>
  <si>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</si>
  <si>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</si>
  <si>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</si>
  <si>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</si>
  <si>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</si>
  <si>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</si>
  <si>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</si>
  <si>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</si>
  <si>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</si>
  <si>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</si>
  <si>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</si>
  <si>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</si>
  <si>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</si>
  <si>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</si>
  <si>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</si>
  <si>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</si>
  <si>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</si>
  <si>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</si>
  <si>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</si>
  <si>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</si>
  <si>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</si>
  <si>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</si>
  <si>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</si>
  <si>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</si>
  <si>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</si>
  <si>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</si>
  <si>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</si>
  <si>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</si>
  <si>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</si>
  <si>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</si>
  <si>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</si>
  <si>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</si>
  <si>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</si>
  <si>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</si>
  <si>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</si>
  <si>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</si>
  <si>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</si>
  <si>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</si>
  <si>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</si>
  <si>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</si>
  <si>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</si>
  <si>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</si>
  <si>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</si>
  <si>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</si>
  <si>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</si>
  <si>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</si>
  <si>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</si>
  <si>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</si>
  <si>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</si>
  <si>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</si>
  <si>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</si>
  <si>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</si>
  <si>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</si>
  <si>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</si>
  <si>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</si>
  <si>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</si>
  <si>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</si>
  <si>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</si>
  <si>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</si>
  <si>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</si>
  <si>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</si>
  <si>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</si>
  <si>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</si>
  <si>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</si>
  <si>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</si>
  <si>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</si>
  <si>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</si>
  <si>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</si>
  <si>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</si>
  <si>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</si>
  <si>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</si>
  <si>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</si>
  <si>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</si>
  <si>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</si>
  <si>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</si>
  <si>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</si>
  <si>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</si>
  <si>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</si>
  <si>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</si>
  <si>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</si>
  <si>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</si>
  <si>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</si>
  <si>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</si>
  <si>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</si>
  <si>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</si>
  <si>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</si>
  <si>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</si>
  <si>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</si>
  <si>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</si>
  <si>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</si>
  <si>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</si>
  <si>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</si>
  <si>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</si>
  <si>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</si>
  <si>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</si>
  <si>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</si>
  <si>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</si>
  <si>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</si>
  <si>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</si>
  <si>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</si>
  <si>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</si>
  <si>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</si>
  <si>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</si>
  <si>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</si>
  <si>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</si>
  <si>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</si>
  <si>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</si>
  <si>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</si>
  <si>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</si>
  <si>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</si>
  <si>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</si>
  <si>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</si>
  <si>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</si>
  <si>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</si>
  <si>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</si>
  <si>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</si>
  <si>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</si>
  <si>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</si>
  <si>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</si>
  <si>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</si>
  <si>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</si>
  <si>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</si>
  <si>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</si>
  <si>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</si>
  <si>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</si>
  <si>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</si>
  <si>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</si>
  <si>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</si>
  <si>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</si>
  <si>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</si>
  <si>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</si>
  <si>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</si>
  <si>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</si>
  <si>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</si>
  <si>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</si>
  <si>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</si>
  <si>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</si>
  <si>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</si>
  <si>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</si>
  <si>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</si>
  <si>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</si>
  <si>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</si>
  <si>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</si>
  <si>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</si>
  <si>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</si>
  <si>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</si>
  <si>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</si>
  <si>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</si>
  <si>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</si>
  <si>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</si>
  <si>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</si>
  <si>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</si>
  <si>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</si>
  <si>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</si>
  <si>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</si>
  <si>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</si>
  <si>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</si>
  <si>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</si>
  <si>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</si>
  <si>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</si>
  <si>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</si>
  <si>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</si>
  <si>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</si>
  <si>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</si>
  <si>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</si>
  <si>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</si>
  <si>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</si>
  <si>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</si>
  <si>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</si>
  <si>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</si>
  <si>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</si>
  <si>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</si>
  <si>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</si>
  <si>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</si>
  <si>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</si>
  <si>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</si>
  <si>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</si>
  <si>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</si>
  <si>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</si>
  <si>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</si>
  <si>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</si>
  <si>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</si>
  <si>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</si>
  <si>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</si>
  <si>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</si>
  <si>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</si>
  <si>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</si>
  <si>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</si>
  <si>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</si>
  <si>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</si>
  <si>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</si>
  <si>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</si>
  <si>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</si>
  <si>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</si>
  <si>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</si>
  <si>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</si>
  <si>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</si>
  <si>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</si>
  <si>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</si>
  <si>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</si>
  <si>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</si>
  <si>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</si>
  <si>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</si>
  <si>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</si>
  <si>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</si>
  <si>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</si>
  <si>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</si>
  <si>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</si>
  <si>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</si>
  <si>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</si>
  <si>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</si>
  <si>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</si>
  <si>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</si>
  <si>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</si>
  <si>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</si>
  <si>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</si>
  <si>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</si>
  <si>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</si>
  <si>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</si>
  <si>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</si>
  <si>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</si>
  <si>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</si>
  <si>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</si>
  <si>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</si>
  <si>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</si>
  <si>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</si>
  <si>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</si>
  <si>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</si>
  <si>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</si>
  <si>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</si>
  <si>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</si>
  <si>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</si>
  <si>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</si>
  <si>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</si>
  <si>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</si>
  <si>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</si>
  <si>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</si>
  <si>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</si>
  <si>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</si>
  <si>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</si>
  <si>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</si>
  <si>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</si>
  <si>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</si>
  <si>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</si>
  <si>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</si>
  <si>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</si>
  <si>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</si>
  <si>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</si>
  <si>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</si>
  <si>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</si>
  <si>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</si>
  <si>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</si>
  <si>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</si>
  <si>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</si>
  <si>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</si>
  <si>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</si>
  <si>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</si>
  <si>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</si>
  <si>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</si>
  <si>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</si>
  <si>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</si>
  <si>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</si>
  <si>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</si>
  <si>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</si>
  <si>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</si>
  <si>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</si>
  <si>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</si>
  <si>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</si>
  <si>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</si>
  <si>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</si>
  <si>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</si>
  <si>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</si>
  <si>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</si>
  <si>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</si>
  <si>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</si>
  <si>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</si>
  <si>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</si>
  <si>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</si>
  <si>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</si>
  <si>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</si>
  <si>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</si>
  <si>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</si>
  <si>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</si>
  <si>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</si>
  <si>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</si>
  <si>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</si>
  <si>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</si>
  <si>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</si>
  <si>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</si>
  <si>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</si>
  <si>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</si>
  <si>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</si>
  <si>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</si>
  <si>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</si>
  <si>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</si>
  <si>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</si>
  <si>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</si>
  <si>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</si>
  <si>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</si>
  <si>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</si>
  <si>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</si>
  <si>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</si>
  <si>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</si>
  <si>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</si>
  <si>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</si>
  <si>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</si>
  <si>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</si>
  <si>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</si>
  <si>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</si>
  <si>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</si>
  <si>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</si>
  <si>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</si>
  <si>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</si>
  <si>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</si>
  <si>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</si>
  <si>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</si>
  <si>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</si>
  <si>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</si>
  <si>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</si>
  <si>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</si>
  <si>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</si>
  <si>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</si>
  <si>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</si>
  <si>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</si>
  <si>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</si>
  <si>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</si>
  <si>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</si>
  <si>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</si>
  <si>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</si>
  <si>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</si>
  <si>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</si>
  <si>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</si>
  <si>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</si>
  <si>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</si>
  <si>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</si>
  <si>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</si>
  <si>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</si>
  <si>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</si>
  <si>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</si>
  <si>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</si>
  <si>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</si>
  <si>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</si>
  <si>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</si>
  <si>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</si>
  <si>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</si>
  <si>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</si>
  <si>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</si>
  <si>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</si>
  <si>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</si>
  <si>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</si>
  <si>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</si>
  <si>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</si>
  <si>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</si>
  <si>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</si>
  <si>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</si>
  <si>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</si>
  <si>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</si>
  <si>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</si>
  <si>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</si>
  <si>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</si>
  <si>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</si>
  <si>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</si>
  <si>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</si>
  <si>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</si>
  <si>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</si>
  <si>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</si>
  <si>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</si>
  <si>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</si>
  <si>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</si>
  <si>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</si>
  <si>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</si>
  <si>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</si>
  <si>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</si>
  <si>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</si>
  <si>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</si>
  <si>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</si>
  <si>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</si>
  <si>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</si>
  <si>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</si>
  <si>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</si>
  <si>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</si>
  <si>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</si>
  <si>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</si>
  <si>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</si>
  <si>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</si>
  <si>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</si>
  <si>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</si>
  <si>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</si>
  <si>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</si>
  <si>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</si>
  <si>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</si>
  <si>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</si>
  <si>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</si>
  <si>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</si>
  <si>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</si>
  <si>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</si>
  <si>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</si>
  <si>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</si>
  <si>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</si>
  <si>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</si>
  <si>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</si>
  <si>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</si>
  <si>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</si>
  <si>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</si>
  <si>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</si>
  <si>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</si>
  <si>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</si>
  <si>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</si>
  <si>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</si>
  <si>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</si>
  <si>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</si>
  <si>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</si>
  <si>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</si>
  <si>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</si>
  <si>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</si>
  <si>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</si>
  <si>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</si>
  <si>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</si>
  <si>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</si>
  <si>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</si>
  <si>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</si>
  <si>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</si>
  <si>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</si>
  <si>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</si>
  <si>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</si>
  <si>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</si>
  <si>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</si>
  <si>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</si>
  <si>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</si>
  <si>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</si>
  <si>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</si>
  <si>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</si>
  <si>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</si>
  <si>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</si>
  <si>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</si>
  <si>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</si>
  <si>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</si>
  <si>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</si>
  <si>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</si>
  <si>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</si>
  <si>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</si>
  <si>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</si>
  <si>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</si>
  <si>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</si>
  <si>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</si>
  <si>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</si>
  <si>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</si>
  <si>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</si>
  <si>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</si>
  <si>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</si>
  <si>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</si>
  <si>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</si>
  <si>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</si>
  <si>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</si>
  <si>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</si>
  <si>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</si>
  <si>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</si>
  <si>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</si>
  <si>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</si>
  <si>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</si>
  <si>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</si>
  <si>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</si>
  <si>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</si>
  <si>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</si>
  <si>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</si>
  <si>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</si>
  <si>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</si>
  <si>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</si>
  <si>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</si>
  <si>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</si>
  <si>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</si>
  <si>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</si>
  <si>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</si>
  <si>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</si>
  <si>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</si>
  <si>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</si>
  <si>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</si>
  <si>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</si>
  <si>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</si>
  <si>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</si>
  <si>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</si>
  <si>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</si>
  <si>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</si>
  <si>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</si>
  <si>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</si>
  <si>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</si>
  <si>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</si>
  <si>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</si>
  <si>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</si>
  <si>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</si>
  <si>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</si>
  <si>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</si>
  <si>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</si>
  <si>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</si>
  <si>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</si>
  <si>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</si>
  <si>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</si>
  <si>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</si>
  <si>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</si>
  <si>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</si>
  <si>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</si>
  <si>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</si>
  <si>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</si>
  <si>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</si>
  <si>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</si>
  <si>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</si>
  <si>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</si>
  <si>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</si>
  <si>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</si>
  <si>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</si>
  <si>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</si>
  <si>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</si>
  <si>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</si>
  <si>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</si>
  <si>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</si>
  <si>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</si>
  <si>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</si>
  <si>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</si>
  <si>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</si>
  <si>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</si>
  <si>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</si>
  <si>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</si>
  <si>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</si>
  <si>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</si>
  <si>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</si>
  <si>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</si>
  <si>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</si>
  <si>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</si>
  <si>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</si>
  <si>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</si>
  <si>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</si>
  <si>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</si>
  <si>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</si>
  <si>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</si>
  <si>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</si>
  <si>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</si>
  <si>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</si>
  <si>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</si>
  <si>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</si>
  <si>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</si>
  <si>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</si>
  <si>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</si>
  <si>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</si>
  <si>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</si>
  <si>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</si>
  <si>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</si>
  <si>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</si>
  <si>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</si>
  <si>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</si>
  <si>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</si>
  <si>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</si>
  <si>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</si>
  <si>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</si>
  <si>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</si>
  <si>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</si>
  <si>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</si>
  <si>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</si>
  <si>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</si>
  <si>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</si>
  <si>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</si>
  <si>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</si>
  <si>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</si>
  <si>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</si>
  <si>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</si>
  <si>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</si>
  <si>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</si>
  <si>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</si>
  <si>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</si>
  <si>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</si>
  <si>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</si>
  <si>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</si>
  <si>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</si>
  <si>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</si>
  <si>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</si>
  <si>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</si>
  <si>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</si>
  <si>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</si>
  <si>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</si>
  <si>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</si>
  <si>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</si>
  <si>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</si>
  <si>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</si>
  <si>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</si>
  <si>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</si>
  <si>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</si>
  <si>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</si>
  <si>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</si>
  <si>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</si>
  <si>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</si>
  <si>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</si>
  <si>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</si>
  <si>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</si>
  <si>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</si>
  <si>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</si>
  <si>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</si>
  <si>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</si>
  <si>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</si>
  <si>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</si>
  <si>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</si>
  <si>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</si>
  <si>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</si>
  <si>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</si>
  <si>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</si>
  <si>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</si>
  <si>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</si>
  <si>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</si>
  <si>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</si>
  <si>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</si>
  <si>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</si>
  <si>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</si>
  <si>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</si>
  <si>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</si>
  <si>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</si>
  <si>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</si>
  <si>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</si>
  <si>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</si>
  <si>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</si>
  <si>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</si>
  <si>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</si>
  <si>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</si>
  <si>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</si>
  <si>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</si>
  <si>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</si>
  <si>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</si>
  <si>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</si>
  <si>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</si>
  <si>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</si>
  <si>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</si>
  <si>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</si>
  <si>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</si>
  <si>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</si>
  <si>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</si>
  <si>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</si>
  <si>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</si>
  <si>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</si>
  <si>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</si>
  <si>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</si>
  <si>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</si>
  <si>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</si>
  <si>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</si>
  <si>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</si>
  <si>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</si>
  <si>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</si>
  <si>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</si>
  <si>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</si>
  <si>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</si>
  <si>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</si>
  <si>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</si>
  <si>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</si>
  <si>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</si>
  <si>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</si>
  <si>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</si>
  <si>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</si>
  <si>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</si>
  <si>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</si>
  <si>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</si>
  <si>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</si>
  <si>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</si>
  <si>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</si>
  <si>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</si>
  <si>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</si>
  <si>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</si>
  <si>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</si>
  <si>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</si>
  <si>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</si>
  <si>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</si>
  <si>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</si>
  <si>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</si>
  <si>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</si>
  <si>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</si>
  <si>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</si>
  <si>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</si>
  <si>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</si>
  <si>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</si>
  <si>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</si>
  <si>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</si>
  <si>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</si>
  <si>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</si>
  <si>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</si>
  <si>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</si>
  <si>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</si>
  <si>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</si>
  <si>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</si>
  <si>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</si>
  <si>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</si>
  <si>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</si>
  <si>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</si>
  <si>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</si>
  <si>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</si>
  <si>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</si>
  <si>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</si>
  <si>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</si>
  <si>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</si>
  <si>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</si>
  <si>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</si>
  <si>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</si>
  <si>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</si>
  <si>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</si>
  <si>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</si>
  <si>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</si>
  <si>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</si>
  <si>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</si>
  <si>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</si>
  <si>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</si>
  <si>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</si>
  <si>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</si>
  <si>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</si>
  <si>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</si>
  <si>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</si>
  <si>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</si>
  <si>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</si>
  <si>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</si>
  <si>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</si>
  <si>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</si>
  <si>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</si>
  <si>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</si>
  <si>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</si>
  <si>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</si>
  <si>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</si>
  <si>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</si>
  <si>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</si>
  <si>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</si>
  <si>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</si>
  <si>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</si>
  <si>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</si>
  <si>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</si>
  <si>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</si>
  <si>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</si>
  <si>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</si>
  <si>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</si>
  <si>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</si>
  <si>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</si>
  <si>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</si>
  <si>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</si>
  <si>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</si>
  <si>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</si>
  <si>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</si>
  <si>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</si>
  <si>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</si>
  <si>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</si>
  <si>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</si>
  <si>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</si>
  <si>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</si>
  <si>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</si>
  <si>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</si>
  <si>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</si>
  <si>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</si>
  <si>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</si>
  <si>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</si>
  <si>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</si>
  <si>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</si>
  <si>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</si>
  <si>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</si>
  <si>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</si>
  <si>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</si>
  <si>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</si>
  <si>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</si>
  <si>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</si>
  <si>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</si>
  <si>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</si>
  <si>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</si>
  <si>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</si>
  <si>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</si>
  <si>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</si>
  <si>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</si>
  <si>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</si>
  <si>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</si>
  <si>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</si>
  <si>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</si>
  <si>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</si>
  <si>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</si>
  <si>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</si>
  <si>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</si>
  <si>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</si>
  <si>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</si>
  <si>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</si>
  <si>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</si>
  <si>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</si>
  <si>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</si>
  <si>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</si>
  <si>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</si>
  <si>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</si>
  <si>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</si>
  <si>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</si>
  <si>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</si>
  <si>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</si>
  <si>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</si>
  <si>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</si>
  <si>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</si>
  <si>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</si>
  <si>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</si>
  <si>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</si>
  <si>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</si>
  <si>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</si>
  <si>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</si>
  <si>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</si>
  <si>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</si>
  <si>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</si>
  <si>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</si>
  <si>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</si>
  <si>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</si>
  <si>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</si>
  <si>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</si>
  <si>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</si>
  <si>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</si>
  <si>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</si>
  <si>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</si>
  <si>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</si>
  <si>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</si>
  <si>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</si>
  <si>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</si>
  <si>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</si>
  <si>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</si>
  <si>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</si>
  <si>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</si>
  <si>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</si>
  <si>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</si>
  <si>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</si>
  <si>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</si>
  <si>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</si>
  <si>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</si>
  <si>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</si>
  <si>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</si>
  <si>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</si>
  <si>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</si>
  <si>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</si>
  <si>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</si>
  <si>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</si>
  <si>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</si>
  <si>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</si>
  <si>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</si>
  <si>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</si>
  <si>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</si>
  <si>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</si>
  <si>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</si>
  <si>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</si>
  <si>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</si>
  <si>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</si>
  <si>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</si>
  <si>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</si>
  <si>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</si>
  <si>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</si>
  <si>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</si>
  <si>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</si>
  <si>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</si>
  <si>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</si>
  <si>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</si>
  <si>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</si>
  <si>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</si>
  <si>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</si>
  <si>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</si>
  <si>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</si>
  <si>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</si>
  <si>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</si>
  <si>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</si>
  <si>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</si>
  <si>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</si>
  <si>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</si>
  <si>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</si>
  <si>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</si>
  <si>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</si>
  <si>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</si>
  <si>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</si>
  <si>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</si>
  <si>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</si>
  <si>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</si>
  <si>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</si>
  <si>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</si>
  <si>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</si>
  <si>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</si>
  <si>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</si>
  <si>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</si>
  <si>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</si>
  <si>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</si>
  <si>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</si>
  <si>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</si>
  <si>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</si>
  <si>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</si>
  <si>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</si>
  <si>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</si>
  <si>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</si>
  <si>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</si>
  <si>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</si>
  <si>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</si>
  <si>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</si>
  <si>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</si>
  <si>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</si>
  <si>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</si>
  <si>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</si>
  <si>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</si>
  <si>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</si>
  <si>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</si>
  <si>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</si>
  <si>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</si>
  <si>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</si>
  <si>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</si>
  <si>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</si>
  <si>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</si>
  <si>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</si>
  <si>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</si>
  <si>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</si>
  <si>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</si>
  <si>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</si>
  <si>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</si>
  <si>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</si>
  <si>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</si>
  <si>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</si>
  <si>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</si>
  <si>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</si>
  <si>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</si>
  <si>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</si>
  <si>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</si>
  <si>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</si>
  <si>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</si>
  <si>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</si>
  <si>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</si>
  <si>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</si>
  <si>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</si>
  <si>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</si>
  <si>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</si>
  <si>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</si>
  <si>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</si>
  <si>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</si>
  <si>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</si>
  <si>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</si>
  <si>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</si>
  <si>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</si>
  <si>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</si>
  <si>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</si>
  <si>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</si>
  <si>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</si>
  <si>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</si>
  <si>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</si>
  <si>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</si>
  <si>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</si>
  <si>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</si>
  <si>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</si>
  <si>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</si>
  <si>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</si>
  <si>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</si>
  <si>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</si>
  <si>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</si>
  <si>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</si>
  <si>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</si>
  <si>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</si>
  <si>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</si>
  <si>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</si>
  <si>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</si>
  <si>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</si>
  <si>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</si>
  <si>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</si>
  <si>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</si>
  <si>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</si>
  <si>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</si>
  <si>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</si>
  <si>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</si>
  <si>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</si>
  <si>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</si>
  <si>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</si>
  <si>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</si>
  <si>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</si>
  <si>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</si>
  <si>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</si>
  <si>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</si>
  <si>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</si>
  <si>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</si>
  <si>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</si>
  <si>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</si>
  <si>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</si>
  <si>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</si>
  <si>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</si>
  <si>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</si>
  <si>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</si>
  <si>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</si>
  <si>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</si>
  <si>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</si>
  <si>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</si>
  <si>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</si>
  <si>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</si>
  <si>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</si>
  <si>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</si>
  <si>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</si>
  <si>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</si>
  <si>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</si>
  <si>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</si>
  <si>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</si>
  <si>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</si>
  <si>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</si>
  <si>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</si>
  <si>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</si>
  <si>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</si>
  <si>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</si>
  <si>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</si>
  <si>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</si>
  <si>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</si>
  <si>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</si>
  <si>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</si>
  <si>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</si>
  <si>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</si>
  <si>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</si>
  <si>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</si>
  <si>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</si>
  <si>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</si>
  <si>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</si>
  <si>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</si>
  <si>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</si>
  <si>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</si>
  <si>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</si>
  <si>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</si>
  <si>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</si>
  <si>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</si>
  <si>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</si>
  <si>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</si>
  <si>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</si>
  <si>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</si>
  <si>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</si>
  <si>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</si>
  <si>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</si>
  <si>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</si>
  <si>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</si>
  <si>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</si>
  <si>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</si>
  <si>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</si>
  <si>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</si>
  <si>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</si>
  <si>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</si>
  <si>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</si>
  <si>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</si>
  <si>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</si>
  <si>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</si>
  <si>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</si>
  <si>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</si>
  <si>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</si>
  <si>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</si>
  <si>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</si>
  <si>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</si>
  <si>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</si>
  <si>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</si>
  <si>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</si>
  <si>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</si>
  <si>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</si>
  <si>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</si>
  <si>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</si>
  <si>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</si>
  <si>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</si>
  <si>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</si>
  <si>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</si>
  <si>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</si>
  <si>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</si>
  <si>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</si>
  <si>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</si>
  <si>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</si>
  <si>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</si>
  <si>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</si>
  <si>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</si>
  <si>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</si>
  <si>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</si>
  <si>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</si>
  <si>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</si>
  <si>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</si>
  <si>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</si>
  <si>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</si>
  <si>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</si>
  <si>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</si>
  <si>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</si>
  <si>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</si>
  <si>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</si>
  <si>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</si>
  <si>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</si>
  <si>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</si>
  <si>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</si>
  <si>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</si>
  <si>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</si>
  <si>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</si>
  <si>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</si>
  <si>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</si>
  <si>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</si>
  <si>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</si>
  <si>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</si>
  <si>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</si>
  <si>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</si>
  <si>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</si>
  <si>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</si>
  <si>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</si>
  <si>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</si>
  <si>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</si>
  <si>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</si>
  <si>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</si>
  <si>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</si>
  <si>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</si>
  <si>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</si>
  <si>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</si>
  <si>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</si>
  <si>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</si>
  <si>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</si>
  <si>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</si>
  <si>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</si>
  <si>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</si>
  <si>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</si>
  <si>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</si>
  <si>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</si>
  <si>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</si>
  <si>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</si>
  <si>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</si>
  <si>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</si>
  <si>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</si>
  <si>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</si>
  <si>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</si>
  <si>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</si>
  <si>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</si>
  <si>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</si>
  <si>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</si>
  <si>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</si>
  <si>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</si>
  <si>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</si>
  <si>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</si>
  <si>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</si>
  <si>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</si>
  <si>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</si>
  <si>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</si>
  <si>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</si>
  <si>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</si>
  <si>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</si>
  <si>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</si>
  <si>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</si>
  <si>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</si>
  <si>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</si>
  <si>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</si>
  <si>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</si>
  <si>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</si>
  <si>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</si>
  <si>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</si>
  <si>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</si>
  <si>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</si>
  <si>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</si>
  <si>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</si>
  <si>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</si>
  <si>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</si>
  <si>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</si>
  <si>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</si>
  <si>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</si>
  <si>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</si>
  <si>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</si>
  <si>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</si>
  <si>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</si>
  <si>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</si>
  <si>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</si>
  <si>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</si>
  <si>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</si>
  <si>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</si>
  <si>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</si>
  <si>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</si>
  <si>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</si>
  <si>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</si>
  <si>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</si>
  <si>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</si>
  <si>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</si>
  <si>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</si>
  <si>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</si>
  <si>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</si>
  <si>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</si>
  <si>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</si>
  <si>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</si>
  <si>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</si>
  <si>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</si>
  <si>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</si>
  <si>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</si>
  <si>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</si>
  <si>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</si>
  <si>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</si>
  <si>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</si>
  <si>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</si>
  <si>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</si>
  <si>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</si>
  <si>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</si>
  <si>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</si>
  <si>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</si>
  <si>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</si>
  <si>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</si>
  <si>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</si>
  <si>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</si>
  <si>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</si>
  <si>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</si>
  <si>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</si>
  <si>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</si>
  <si>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</si>
  <si>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</si>
  <si>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</si>
  <si>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</si>
  <si>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</si>
  <si>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</si>
  <si>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</si>
  <si>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</si>
  <si>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</si>
  <si>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</si>
  <si>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</si>
  <si>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</si>
  <si>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</si>
  <si>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</si>
  <si>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</si>
  <si>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</si>
  <si>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</si>
  <si>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</si>
  <si>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</si>
  <si>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</si>
  <si>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</si>
  <si>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</si>
  <si>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</si>
  <si>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</si>
  <si>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</si>
  <si>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</si>
  <si>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</si>
  <si>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</si>
  <si>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</si>
  <si>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</si>
  <si>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</si>
  <si>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</si>
  <si>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</si>
  <si>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</si>
  <si>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</si>
  <si>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</si>
  <si>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</si>
  <si>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</si>
  <si>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</si>
  <si>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</si>
  <si>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</si>
  <si>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</si>
  <si>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</si>
  <si>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</si>
  <si>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</si>
  <si>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</si>
  <si>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</si>
  <si>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</si>
  <si>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</si>
  <si>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</si>
  <si>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</si>
  <si>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</si>
  <si>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</si>
  <si>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</si>
  <si>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</si>
  <si>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</si>
  <si>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</si>
  <si>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</si>
  <si>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</si>
  <si>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</si>
  <si>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</si>
  <si>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</si>
  <si>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</si>
  <si>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</si>
  <si>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</si>
  <si>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</si>
  <si>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</si>
  <si>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</si>
  <si>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</si>
  <si>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</si>
  <si>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</si>
  <si>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</si>
  <si>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</si>
  <si>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</si>
  <si>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</si>
  <si>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</si>
  <si>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</si>
  <si>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</si>
  <si>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</si>
  <si>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</si>
  <si>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</si>
  <si>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</si>
  <si>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</si>
  <si>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</si>
  <si>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</si>
  <si>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</si>
  <si>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</si>
  <si>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</si>
  <si>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</si>
  <si>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</si>
  <si>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</si>
  <si>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</si>
  <si>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</si>
  <si>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</si>
  <si>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</si>
  <si>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</si>
  <si>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</si>
  <si>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</si>
  <si>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</si>
  <si>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</si>
  <si>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</si>
  <si>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</si>
  <si>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</si>
  <si>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</si>
  <si>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</si>
  <si>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</si>
  <si>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</si>
  <si>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</si>
  <si>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</si>
  <si>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</si>
  <si>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</si>
  <si>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</si>
  <si>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</si>
  <si>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</si>
  <si>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</si>
  <si>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</si>
  <si>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</si>
  <si>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</si>
  <si>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</si>
  <si>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</si>
  <si>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</si>
  <si>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</si>
  <si>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</si>
  <si>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</si>
  <si>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</si>
  <si>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</si>
  <si>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</si>
  <si>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</si>
  <si>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</si>
  <si>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</si>
  <si>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</si>
  <si>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</si>
  <si>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</si>
  <si>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</si>
  <si>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</si>
  <si>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</si>
  <si>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</si>
  <si>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</si>
  <si>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</si>
  <si>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</si>
  <si>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</si>
  <si>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</si>
  <si>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</si>
  <si>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</si>
  <si>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</si>
  <si>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</si>
  <si>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</si>
  <si>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</si>
  <si>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</si>
  <si>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</si>
  <si>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</si>
  <si>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</si>
  <si>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</si>
  <si>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</si>
  <si>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</si>
  <si>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</si>
  <si>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</si>
  <si>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</si>
  <si>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</si>
  <si>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</si>
  <si>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</si>
  <si>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</si>
  <si>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</si>
  <si>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</si>
  <si>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</si>
  <si>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</si>
  <si>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</si>
  <si>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</si>
  <si>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</si>
  <si>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</si>
  <si>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</si>
  <si>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</si>
  <si>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</si>
  <si>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</si>
  <si>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</si>
  <si>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</si>
  <si>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</si>
  <si>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</si>
  <si>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</si>
  <si>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</si>
  <si>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</si>
  <si>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</si>
  <si>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</si>
  <si>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</si>
  <si>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</si>
  <si>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</si>
  <si>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</si>
  <si>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</si>
  <si>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</si>
  <si>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</si>
  <si>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</si>
  <si>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</si>
  <si>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</si>
  <si>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</si>
  <si>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</si>
  <si>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</si>
  <si>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</si>
  <si>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</si>
  <si>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</si>
  <si>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</si>
  <si>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</si>
  <si>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</si>
  <si>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</si>
  <si>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</si>
  <si>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</si>
  <si>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</si>
  <si>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</si>
  <si>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</si>
  <si>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</si>
  <si>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</si>
  <si>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</si>
  <si>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</si>
  <si>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</si>
  <si>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</si>
  <si>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</si>
  <si>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</si>
  <si>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</si>
  <si>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</si>
  <si>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</si>
  <si>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</si>
  <si>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</si>
  <si>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</si>
  <si>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</si>
  <si>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</si>
  <si>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</si>
  <si>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</si>
  <si>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</si>
  <si>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</si>
  <si>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</si>
  <si>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</si>
  <si>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</si>
  <si>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</si>
  <si>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</si>
  <si>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</si>
  <si>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</si>
  <si>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</si>
  <si>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</si>
  <si>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</si>
  <si>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</si>
  <si>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</si>
  <si>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</si>
  <si>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</si>
  <si>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</si>
  <si>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</si>
  <si>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</si>
  <si>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</si>
  <si>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</si>
  <si>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</si>
  <si>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</si>
  <si>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</si>
  <si>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</si>
  <si>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</si>
  <si>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</si>
  <si>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</si>
  <si>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</si>
  <si>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</si>
  <si>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</si>
  <si>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</si>
  <si>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</si>
  <si>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</si>
  <si>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</si>
  <si>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</si>
  <si>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</si>
  <si>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</si>
  <si>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</si>
  <si>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</si>
  <si>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</si>
  <si>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</si>
  <si>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</si>
  <si>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</si>
  <si>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</si>
  <si>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</si>
  <si>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</si>
  <si>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</si>
  <si>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</si>
  <si>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</si>
  <si>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</si>
  <si>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</si>
  <si>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</si>
  <si>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</si>
  <si>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</si>
  <si>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</si>
  <si>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</si>
  <si>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</si>
  <si>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</si>
  <si>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</si>
  <si>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</si>
  <si>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</si>
  <si>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</si>
  <si>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</si>
  <si>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</si>
  <si>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</si>
  <si>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</si>
  <si>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</si>
  <si>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</si>
  <si>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</si>
  <si>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</si>
  <si>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</si>
  <si>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</si>
  <si>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</si>
  <si>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</si>
  <si>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</si>
  <si>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</si>
  <si>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</si>
  <si>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</si>
  <si>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</si>
  <si>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</si>
  <si>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</si>
  <si>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</si>
  <si>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</si>
  <si>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</si>
  <si>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</si>
  <si>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</si>
  <si>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</si>
  <si>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</si>
  <si>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</si>
  <si>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</si>
  <si>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</si>
  <si>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</si>
  <si>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</si>
  <si>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</si>
  <si>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</si>
  <si>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</si>
  <si>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</si>
  <si>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</si>
  <si>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</si>
  <si>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</si>
  <si>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</si>
  <si>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</si>
  <si>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</si>
  <si>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</si>
  <si>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</si>
  <si>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</si>
  <si>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</si>
  <si>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</si>
  <si>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</si>
  <si>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</si>
  <si>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</si>
  <si>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</si>
  <si>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</si>
  <si>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</si>
  <si>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</si>
  <si>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</si>
  <si>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</si>
  <si>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</si>
  <si>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</si>
  <si>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</si>
  <si>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</si>
  <si>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</si>
  <si>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</si>
  <si>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</si>
  <si>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</si>
  <si>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</si>
  <si>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</si>
  <si>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</si>
  <si>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</si>
  <si>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</si>
  <si>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</si>
  <si>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</si>
  <si>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</si>
  <si>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</si>
  <si>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</si>
  <si>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</si>
  <si>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</si>
  <si>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</si>
  <si>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</si>
  <si>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</si>
  <si>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</si>
  <si>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</si>
  <si>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</si>
  <si>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</si>
  <si>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</si>
  <si>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</si>
  <si>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</si>
  <si>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</si>
  <si>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</si>
  <si>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</si>
  <si>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</si>
  <si>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</si>
  <si>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</si>
  <si>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</si>
  <si>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</si>
  <si>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</si>
  <si>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</si>
  <si>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</si>
  <si>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</si>
  <si>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</si>
  <si>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</si>
  <si>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</si>
  <si>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</si>
  <si>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</si>
  <si>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</si>
  <si>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</si>
  <si>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</si>
  <si>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</si>
  <si>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</si>
  <si>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</si>
  <si>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</si>
  <si>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</si>
  <si>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</si>
  <si>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</si>
  <si>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</si>
  <si>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</si>
  <si>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</si>
  <si>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</si>
  <si>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</si>
  <si>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</si>
  <si>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</si>
  <si>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</si>
  <si>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</si>
  <si>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</si>
  <si>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</si>
  <si>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</si>
  <si>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</si>
  <si>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</si>
  <si>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</si>
  <si>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</si>
  <si>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</si>
  <si>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</si>
  <si>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</si>
  <si>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</si>
  <si>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</si>
  <si>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</si>
  <si>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</si>
  <si>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</si>
  <si>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</si>
  <si>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</si>
  <si>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</si>
  <si>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</si>
  <si>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</si>
  <si>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</si>
  <si>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</si>
  <si>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</si>
  <si>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</si>
  <si>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</si>
  <si>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</si>
  <si>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</si>
  <si>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</si>
  <si>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</si>
  <si>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</si>
  <si>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</si>
  <si>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</si>
  <si>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</si>
  <si>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</si>
  <si>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</si>
  <si>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</si>
  <si>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</si>
  <si>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</si>
  <si>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</si>
  <si>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</si>
  <si>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</si>
  <si>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</si>
  <si>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</si>
  <si>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</si>
  <si>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</si>
  <si>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</si>
  <si>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</si>
  <si>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</si>
  <si>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</si>
  <si>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</si>
  <si>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</si>
  <si>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</si>
  <si>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</si>
  <si>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</si>
  <si>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</si>
  <si>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</si>
  <si>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</si>
  <si>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</si>
  <si>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</si>
  <si>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</si>
  <si>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</si>
  <si>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</si>
  <si>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</si>
  <si>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</si>
  <si>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</si>
  <si>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</si>
  <si>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</si>
  <si>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</si>
  <si>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</si>
  <si>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</si>
  <si>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</si>
  <si>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</si>
  <si>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</si>
  <si>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</si>
  <si>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</si>
  <si>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</si>
  <si>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</si>
  <si>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</si>
  <si>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</si>
  <si>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</si>
  <si>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</si>
  <si>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</si>
  <si>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</si>
  <si>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</si>
  <si>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</si>
  <si>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</si>
  <si>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</si>
  <si>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</si>
  <si>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</si>
  <si>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</si>
  <si>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</si>
  <si>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</si>
  <si>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</si>
  <si>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</si>
  <si>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</si>
  <si>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</si>
  <si>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</si>
  <si>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</si>
  <si>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</si>
  <si>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</si>
  <si>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</si>
  <si>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</si>
  <si>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</si>
  <si>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</si>
  <si>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</si>
  <si>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</si>
  <si>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</si>
  <si>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</si>
  <si>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</si>
  <si>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</si>
  <si>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</si>
  <si>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</si>
  <si>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</si>
  <si>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</si>
  <si>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</si>
  <si>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</si>
  <si>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</si>
  <si>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</si>
  <si>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</si>
  <si>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</si>
  <si>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</si>
  <si>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</si>
  <si>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</si>
  <si>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</si>
  <si>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</si>
  <si>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</si>
  <si>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</si>
  <si>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</si>
  <si>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</si>
  <si>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</si>
  <si>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</si>
  <si>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</si>
  <si>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</si>
  <si>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</si>
  <si>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</si>
  <si>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</si>
  <si>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</si>
  <si>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</si>
  <si>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</si>
  <si>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</si>
  <si>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</si>
  <si>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</si>
  <si>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</si>
  <si>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</si>
  <si>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</si>
  <si>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</si>
  <si>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</si>
  <si>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</si>
  <si>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</si>
  <si>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</si>
  <si>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</si>
  <si>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</si>
  <si>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</si>
  <si>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</si>
  <si>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</si>
  <si>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</si>
  <si>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</si>
  <si>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</si>
  <si>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</si>
  <si>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</si>
  <si>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</si>
  <si>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</si>
  <si>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</si>
  <si>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</si>
  <si>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</si>
  <si>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</si>
  <si>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</si>
  <si>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</si>
  <si>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</si>
  <si>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</si>
  <si>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</si>
  <si>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</si>
  <si>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</si>
  <si>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</si>
  <si>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</si>
  <si>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</si>
  <si>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</si>
  <si>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</si>
  <si>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</si>
  <si>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</si>
  <si>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</si>
  <si>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</si>
  <si>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</si>
  <si>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</si>
  <si>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</si>
  <si>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</si>
  <si>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</si>
  <si>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</si>
  <si>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</si>
  <si>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</si>
  <si>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</si>
  <si>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</si>
  <si>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</si>
  <si>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</si>
  <si>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</si>
  <si>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</si>
  <si>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</si>
  <si>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</si>
  <si>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</si>
  <si>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</si>
  <si>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</si>
  <si>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</si>
  <si>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</si>
  <si>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</si>
  <si>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</si>
  <si>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</si>
  <si>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</si>
  <si>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</si>
  <si>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</si>
  <si>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</si>
  <si>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</si>
  <si>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</si>
  <si>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</si>
  <si>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</si>
  <si>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</si>
  <si>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</si>
  <si>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</si>
  <si>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</si>
  <si>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</si>
  <si>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</si>
  <si>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</si>
  <si>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</si>
  <si>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</si>
  <si>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</si>
  <si>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</si>
  <si>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</si>
  <si>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</si>
  <si>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</si>
  <si>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</si>
  <si>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</si>
  <si>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</si>
  <si>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</si>
  <si>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</si>
  <si>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</si>
  <si>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</si>
  <si>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</si>
  <si>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</si>
  <si>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</si>
  <si>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</si>
  <si>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</si>
  <si>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</si>
  <si>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</si>
  <si>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</si>
  <si>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</si>
  <si>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</si>
  <si>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</si>
  <si>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</si>
  <si>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</si>
  <si>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</si>
  <si>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</si>
  <si>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</si>
  <si>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</si>
  <si>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</si>
  <si>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</si>
  <si>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</si>
  <si>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</si>
  <si>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</si>
  <si>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</si>
  <si>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</si>
  <si>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</si>
  <si>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</si>
  <si>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</si>
  <si>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</si>
  <si>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</si>
  <si>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</si>
  <si>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</si>
  <si>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</si>
  <si>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</si>
  <si>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</si>
  <si>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</si>
  <si>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</si>
  <si>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</si>
  <si>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</si>
  <si>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</si>
  <si>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</si>
  <si>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</si>
  <si>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</si>
  <si>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</si>
  <si>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</si>
  <si>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</si>
  <si>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</si>
  <si>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</si>
  <si>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</si>
  <si>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</si>
  <si>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</si>
  <si>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</si>
  <si>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</si>
  <si>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</si>
  <si>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</si>
  <si>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</si>
  <si>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</si>
  <si>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</si>
  <si>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</si>
  <si>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</si>
  <si>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</si>
  <si>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</si>
  <si>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</si>
  <si>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</si>
  <si>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</si>
  <si>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</si>
  <si>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</si>
  <si>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</si>
  <si>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</si>
  <si>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</si>
  <si>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</si>
  <si>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</si>
  <si>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</si>
  <si>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</si>
  <si>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</si>
  <si>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</si>
  <si>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</si>
  <si>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</si>
  <si>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</si>
  <si>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</si>
  <si>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</si>
  <si>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</si>
  <si>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</si>
  <si>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</si>
  <si>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</si>
  <si>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</si>
  <si>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</si>
  <si>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</si>
  <si>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</si>
  <si>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</si>
  <si>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</si>
  <si>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</si>
  <si>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</si>
  <si>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</si>
  <si>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</si>
  <si>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</si>
  <si>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</si>
  <si>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</si>
  <si>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</si>
  <si>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</si>
  <si>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</si>
  <si>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</si>
  <si>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</si>
  <si>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</si>
  <si>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</si>
  <si>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</si>
  <si>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</si>
  <si>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</si>
  <si>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</si>
  <si>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</si>
  <si>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</si>
  <si>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</si>
  <si>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</si>
  <si>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</si>
  <si>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</si>
  <si>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</si>
  <si>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</si>
  <si>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</si>
  <si>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</si>
  <si>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</si>
  <si>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</si>
  <si>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</si>
  <si>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</si>
  <si>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</si>
  <si>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</si>
  <si>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</si>
  <si>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</si>
  <si>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</si>
  <si>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</si>
  <si>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</si>
  <si>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</si>
  <si>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</si>
  <si>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</si>
  <si>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</si>
  <si>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</si>
  <si>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</si>
  <si>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</si>
  <si>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</si>
  <si>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</si>
  <si>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</si>
  <si>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</si>
  <si>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</si>
  <si>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</si>
  <si>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</si>
  <si>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</si>
  <si>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</si>
  <si>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</si>
  <si>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</si>
  <si>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</si>
  <si>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</si>
  <si>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</si>
  <si>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</si>
  <si>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</si>
  <si>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</si>
  <si>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</si>
  <si>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</si>
  <si>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</si>
  <si>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</si>
  <si>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</si>
  <si>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</si>
  <si>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</si>
  <si>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</si>
  <si>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</si>
  <si>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</si>
  <si>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</si>
  <si>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</si>
  <si>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</si>
  <si>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</si>
  <si>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</si>
  <si>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</si>
  <si>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</si>
  <si>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</si>
  <si>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</si>
  <si>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</si>
  <si>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</si>
  <si>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</si>
  <si>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</si>
  <si>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</si>
  <si>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</si>
  <si>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</si>
  <si>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</si>
  <si>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</si>
  <si>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</si>
  <si>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</si>
  <si>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</si>
  <si>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</si>
  <si>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</si>
  <si>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</si>
  <si>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</si>
  <si>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</si>
  <si>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</si>
  <si>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</si>
  <si>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</si>
  <si>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</si>
  <si>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</si>
  <si>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</si>
  <si>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</si>
  <si>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</si>
  <si>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</si>
  <si>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</si>
  <si>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</si>
  <si>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</si>
  <si>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</si>
  <si>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</si>
  <si>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</si>
  <si>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</si>
  <si>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</si>
  <si>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</si>
  <si>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</si>
  <si>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</si>
  <si>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</si>
  <si>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</si>
  <si>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</si>
  <si>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</si>
  <si>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</si>
  <si>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</si>
  <si>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</si>
  <si>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</si>
  <si>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</si>
  <si>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</si>
  <si>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</si>
  <si>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</si>
  <si>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</si>
  <si>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</si>
  <si>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</si>
  <si>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</si>
  <si>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</si>
  <si>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</si>
  <si>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</si>
  <si>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</si>
  <si>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</si>
  <si>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</si>
  <si>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</si>
  <si>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</si>
  <si>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</si>
  <si>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</si>
  <si>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</si>
  <si>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</si>
  <si>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</si>
  <si>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</si>
  <si>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</si>
  <si>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</si>
  <si>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</si>
  <si>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</si>
  <si>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</si>
  <si>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</si>
  <si>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</si>
  <si>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</si>
  <si>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</si>
  <si>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</si>
  <si>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</si>
  <si>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</si>
  <si>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</si>
  <si>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</si>
  <si>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</si>
  <si>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</si>
  <si>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</si>
  <si>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</si>
  <si>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</si>
  <si>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</si>
  <si>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</si>
  <si>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</si>
  <si>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</si>
  <si>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</si>
  <si>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</si>
  <si>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</si>
  <si>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</si>
  <si>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</si>
  <si>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</si>
  <si>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</si>
  <si>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</si>
  <si>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</si>
  <si>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</si>
  <si>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</si>
  <si>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</si>
  <si>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</si>
  <si>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</si>
  <si>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</si>
  <si>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</si>
  <si>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</si>
  <si>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</si>
  <si>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</si>
  <si>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</si>
  <si>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</si>
  <si>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</si>
  <si>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</si>
  <si>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</si>
  <si>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</si>
  <si>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</si>
  <si>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</si>
  <si>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</si>
  <si>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</si>
  <si>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</si>
  <si>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</si>
  <si>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</si>
  <si>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</si>
  <si>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</si>
  <si>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</si>
  <si>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</si>
  <si>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</si>
  <si>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</si>
  <si>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</si>
  <si>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</si>
  <si>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</si>
  <si>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</si>
  <si>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</si>
  <si>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</si>
  <si>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</si>
  <si>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</si>
  <si>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</si>
  <si>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</si>
  <si>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</si>
  <si>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</si>
  <si>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</si>
  <si>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</si>
  <si>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</si>
  <si>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</si>
  <si>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</si>
  <si>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</si>
  <si>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</si>
  <si>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</si>
  <si>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</si>
  <si>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</si>
  <si>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</si>
  <si>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</si>
  <si>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</si>
  <si>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</si>
  <si>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</si>
  <si>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</si>
  <si>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</si>
  <si>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</si>
  <si>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</si>
  <si>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</si>
  <si>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</si>
  <si>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</si>
  <si>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</si>
  <si>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</si>
  <si>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</si>
  <si>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</si>
  <si>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</si>
  <si>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</si>
  <si>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</si>
  <si>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</si>
  <si>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</si>
  <si>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</si>
  <si>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</si>
  <si>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</si>
  <si>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</si>
  <si>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</si>
  <si>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</si>
  <si>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</si>
  <si>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</si>
  <si>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</si>
  <si>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</si>
  <si>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</si>
  <si>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</si>
  <si>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</si>
  <si>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</si>
  <si>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</si>
  <si>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</si>
  <si>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</si>
  <si>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</si>
  <si>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</si>
  <si>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</si>
  <si>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</si>
  <si>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</si>
  <si>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</si>
  <si>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</si>
  <si>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</si>
  <si>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</si>
  <si>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</si>
  <si>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</si>
  <si>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</si>
  <si>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</si>
  <si>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</si>
  <si>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</si>
  <si>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</si>
  <si>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</si>
  <si>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</si>
  <si>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</si>
  <si>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</si>
  <si>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</si>
  <si>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</si>
  <si>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</si>
  <si>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</si>
  <si>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</si>
  <si>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</si>
  <si>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</si>
  <si>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</si>
  <si>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</si>
  <si>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</si>
  <si>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</si>
  <si>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</si>
  <si>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</si>
  <si>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</si>
  <si>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</si>
  <si>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</si>
  <si>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</si>
  <si>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</si>
  <si>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</si>
  <si>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</si>
  <si>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</si>
  <si>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</si>
  <si>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</si>
  <si>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</si>
  <si>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</si>
  <si>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</si>
  <si>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</si>
  <si>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</si>
  <si>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</si>
  <si>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</si>
  <si>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</si>
  <si>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</si>
  <si>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</si>
  <si>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</si>
  <si>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</si>
  <si>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</si>
  <si>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</si>
  <si>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</si>
  <si>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</si>
  <si>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</si>
  <si>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</si>
  <si>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</si>
  <si>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</si>
  <si>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</si>
  <si>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</si>
  <si>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</si>
  <si>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</si>
  <si>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</si>
  <si>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</si>
  <si>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</si>
  <si>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</si>
  <si>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</si>
  <si>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</si>
  <si>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</si>
  <si>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</si>
  <si>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</si>
  <si>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</si>
  <si>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</si>
  <si>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</si>
  <si>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</si>
  <si>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</si>
  <si>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</si>
  <si>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</si>
  <si>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</si>
  <si>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</si>
  <si>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</si>
  <si>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</si>
  <si>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</si>
  <si>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</si>
  <si>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</si>
  <si>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</si>
  <si>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</si>
  <si>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</si>
  <si>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</si>
  <si>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</si>
  <si>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</si>
  <si>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</si>
  <si>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</si>
  <si>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</si>
  <si>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</si>
  <si>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</si>
  <si>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</si>
  <si>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</si>
  <si>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</si>
  <si>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</si>
  <si>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</si>
  <si>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</si>
  <si>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</si>
  <si>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</si>
  <si>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</si>
  <si>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</si>
  <si>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</si>
  <si>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</si>
  <si>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</si>
  <si>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</si>
  <si>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</si>
  <si>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</si>
  <si>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</si>
  <si>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</si>
  <si>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</si>
  <si>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</si>
  <si>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</si>
  <si>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</si>
  <si>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</si>
  <si>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</si>
  <si>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</si>
  <si>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</si>
  <si>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</si>
  <si>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</si>
  <si>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</si>
  <si>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</si>
  <si>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</si>
  <si>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</si>
  <si>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</si>
  <si>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</si>
  <si>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</si>
  <si>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</si>
  <si>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</si>
  <si>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</si>
  <si>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</si>
  <si>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</si>
  <si>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</si>
  <si>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</si>
  <si>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</si>
  <si>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</si>
  <si>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</si>
  <si>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</si>
  <si>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</si>
  <si>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</si>
  <si>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</si>
  <si>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</si>
  <si>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</si>
  <si>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</si>
  <si>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</si>
  <si>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</si>
  <si>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</si>
  <si>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</si>
  <si>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</si>
  <si>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</si>
  <si>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</si>
  <si>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</si>
  <si>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</si>
  <si>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</si>
  <si>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</si>
  <si>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</si>
  <si>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</si>
  <si>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</si>
  <si>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</si>
  <si>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</si>
  <si>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</si>
  <si>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</si>
  <si>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</si>
  <si>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</si>
  <si>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</si>
  <si>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</si>
  <si>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</si>
  <si>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</si>
  <si>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</si>
  <si>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</si>
  <si>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</si>
  <si>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</si>
  <si>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</si>
  <si>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</si>
  <si>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</si>
  <si>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</si>
  <si>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</si>
  <si>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</si>
  <si>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</si>
  <si>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</si>
  <si>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</si>
  <si>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</si>
  <si>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</si>
  <si>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</si>
  <si>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</si>
  <si>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</si>
  <si>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</si>
  <si>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</si>
  <si>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</si>
  <si>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</si>
  <si>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</si>
  <si>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</si>
  <si>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</si>
  <si>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</si>
  <si>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</si>
  <si>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</si>
  <si>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</si>
  <si>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</si>
  <si>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</si>
  <si>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</si>
  <si>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</si>
  <si>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</si>
  <si>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</si>
  <si>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</si>
  <si>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</si>
  <si>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</si>
  <si>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</si>
  <si>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</si>
  <si>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</si>
  <si>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</si>
  <si>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</si>
  <si>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</si>
  <si>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</si>
  <si>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</si>
  <si>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</si>
  <si>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</si>
  <si>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</si>
  <si>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</si>
  <si>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</si>
  <si>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</si>
  <si>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</si>
  <si>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</si>
  <si>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</si>
  <si>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</si>
  <si>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</si>
  <si>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</si>
  <si>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</si>
  <si>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</si>
  <si>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</si>
  <si>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</si>
  <si>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</si>
  <si>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</si>
  <si>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</si>
  <si>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</si>
  <si>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</si>
  <si>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</si>
  <si>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</si>
  <si>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</si>
  <si>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</si>
  <si>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</si>
  <si>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</si>
  <si>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</si>
  <si>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</si>
  <si>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</si>
  <si>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</si>
  <si>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</si>
  <si>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</si>
  <si>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</si>
  <si>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</si>
  <si>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</si>
  <si>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</si>
  <si>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</si>
  <si>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</si>
  <si>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</si>
  <si>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</si>
  <si>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</si>
  <si>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</si>
  <si>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</si>
  <si>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</si>
  <si>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</si>
  <si>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</si>
  <si>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</si>
  <si>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</si>
  <si>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</si>
  <si>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</si>
  <si>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</si>
  <si>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</si>
  <si>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</si>
  <si>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</si>
  <si>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</si>
  <si>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</si>
  <si>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</si>
  <si>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</si>
  <si>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</si>
  <si>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</si>
  <si>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</si>
  <si>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</si>
  <si>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</si>
  <si>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</si>
  <si>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</si>
  <si>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</si>
  <si>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</si>
  <si>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</si>
  <si>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</si>
  <si>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</si>
  <si>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</si>
  <si>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</si>
  <si>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</si>
  <si>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</si>
  <si>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</si>
  <si>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</si>
  <si>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</si>
  <si>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</si>
  <si>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</si>
  <si>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</si>
  <si>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</si>
  <si>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</si>
  <si>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</si>
  <si>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</si>
  <si>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</si>
  <si>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</si>
  <si>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</si>
  <si>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</si>
  <si>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</si>
  <si>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</si>
  <si>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</si>
  <si>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</si>
  <si>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</si>
  <si>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</si>
  <si>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</si>
  <si>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</si>
  <si>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</si>
  <si>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</si>
  <si>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</si>
  <si>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</si>
  <si>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</si>
  <si>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</si>
  <si>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</si>
  <si>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</si>
  <si>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</si>
  <si>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</si>
  <si>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</si>
  <si>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</si>
  <si>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</si>
  <si>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</si>
  <si>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</si>
  <si>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</si>
  <si>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</si>
  <si>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</si>
  <si>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</si>
  <si>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</si>
  <si>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</si>
  <si>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</si>
  <si>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</si>
  <si>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</si>
  <si>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</si>
  <si>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</si>
  <si>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</si>
  <si>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</si>
  <si>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</si>
  <si>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</si>
  <si>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</si>
  <si>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</si>
  <si>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</si>
  <si>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</si>
  <si>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</si>
  <si>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</si>
  <si>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</si>
  <si>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</si>
  <si>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</si>
  <si>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</si>
  <si>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</si>
  <si>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</si>
  <si>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</si>
  <si>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</si>
  <si>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</si>
  <si>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</si>
  <si>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</si>
  <si>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</si>
  <si>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</si>
  <si>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</si>
  <si>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</si>
  <si>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</si>
  <si>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</si>
  <si>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</si>
  <si>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</si>
  <si>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</si>
  <si>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</si>
  <si>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</si>
  <si>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</si>
  <si>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</si>
  <si>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</si>
  <si>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</si>
  <si>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</si>
  <si>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</si>
  <si>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</si>
  <si>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</si>
  <si>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</si>
  <si>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</si>
  <si>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</si>
  <si>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</si>
  <si>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</si>
  <si>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</si>
  <si>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</si>
  <si>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</si>
  <si>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</si>
  <si>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</si>
  <si>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</si>
  <si>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</si>
  <si>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</si>
  <si>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</si>
  <si>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</si>
  <si>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</si>
  <si>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</si>
  <si>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</si>
  <si>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</si>
  <si>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</si>
  <si>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</si>
  <si>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</si>
  <si>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</si>
  <si>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</si>
  <si>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</si>
  <si>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</si>
  <si>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</si>
  <si>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</si>
  <si>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</si>
  <si>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</si>
  <si>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</si>
  <si>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</si>
  <si>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</si>
  <si>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</si>
  <si>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</si>
  <si>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</si>
  <si>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</si>
  <si>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</si>
  <si>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</si>
  <si>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</si>
  <si>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</si>
  <si>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</si>
  <si>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</si>
  <si>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</si>
  <si>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</si>
  <si>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</si>
  <si>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</si>
  <si>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</si>
  <si>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</si>
  <si>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</si>
  <si>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</si>
  <si>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</si>
  <si>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</si>
  <si>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</si>
  <si>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</si>
  <si>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</si>
  <si>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</si>
  <si>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</si>
  <si>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</si>
  <si>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</si>
  <si>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</si>
  <si>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</si>
  <si>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</si>
  <si>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</si>
  <si>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</si>
  <si>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</si>
  <si>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</si>
  <si>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</si>
  <si>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</si>
  <si>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</si>
  <si>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</si>
  <si>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</si>
  <si>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</si>
  <si>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</si>
  <si>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</si>
  <si>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</si>
  <si>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</si>
  <si>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</si>
  <si>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</si>
  <si>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</si>
  <si>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</si>
  <si>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</si>
  <si>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</si>
  <si>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</si>
  <si>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</si>
  <si>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</si>
  <si>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</si>
  <si>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</si>
  <si>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</si>
  <si>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</si>
  <si>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</si>
  <si>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</si>
  <si>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</si>
  <si>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</si>
  <si>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</si>
  <si>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</si>
  <si>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</si>
  <si>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</si>
  <si>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</si>
  <si>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</si>
  <si>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</si>
  <si>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</si>
  <si>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</si>
  <si>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</si>
  <si>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</si>
  <si>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</si>
  <si>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</si>
  <si>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</si>
  <si>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</si>
  <si>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</si>
  <si>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</si>
  <si>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</si>
  <si>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</si>
  <si>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</si>
  <si>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</si>
  <si>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</si>
  <si>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</si>
  <si>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</si>
  <si>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</si>
  <si>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</si>
  <si>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</si>
  <si>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</si>
  <si>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</si>
  <si>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</si>
  <si>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</si>
  <si>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</si>
  <si>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</si>
  <si>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</si>
  <si>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</si>
  <si>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</si>
  <si>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</si>
  <si>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</si>
  <si>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</si>
  <si>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</si>
  <si>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</si>
  <si>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</si>
  <si>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</si>
  <si>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</si>
  <si>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</si>
  <si>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</si>
  <si>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</si>
  <si>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</si>
  <si>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</si>
  <si>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</si>
  <si>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</si>
  <si>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</si>
  <si>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</si>
  <si>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</si>
  <si>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</si>
  <si>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</si>
  <si>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</si>
  <si>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</si>
  <si>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</si>
  <si>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</si>
  <si>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</si>
  <si>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</si>
  <si>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</si>
  <si>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</si>
  <si>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</si>
  <si>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</si>
  <si>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</si>
  <si>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</si>
  <si>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</si>
  <si>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</si>
  <si>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</si>
  <si>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</si>
  <si>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</si>
  <si>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</si>
  <si>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</si>
  <si>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</si>
  <si>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</si>
  <si>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</si>
  <si>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</si>
  <si>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</si>
  <si>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</si>
  <si>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</si>
  <si>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</si>
  <si>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</si>
  <si>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</si>
  <si>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</si>
  <si>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</si>
  <si>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</si>
  <si>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</si>
  <si>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</si>
  <si>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</si>
  <si>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</si>
  <si>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</si>
  <si>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</si>
  <si>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</si>
  <si>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</si>
  <si>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</si>
  <si>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</si>
  <si>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</si>
  <si>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</si>
  <si>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</si>
  <si>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</si>
  <si>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</si>
  <si>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</si>
  <si>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</si>
  <si>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</si>
  <si>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</si>
  <si>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</si>
  <si>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</si>
  <si>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</si>
  <si>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</si>
  <si>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</si>
  <si>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</si>
  <si>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</si>
  <si>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</si>
  <si>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</si>
  <si>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</si>
  <si>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</si>
  <si>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</si>
  <si>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</si>
  <si>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</si>
  <si>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</si>
  <si>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</si>
  <si>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</si>
  <si>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</si>
  <si>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</si>
  <si>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</si>
  <si>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</si>
  <si>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</si>
  <si>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</si>
  <si>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</si>
  <si>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</si>
  <si>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</si>
  <si>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</si>
  <si>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</si>
  <si>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</si>
  <si>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</si>
  <si>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</si>
  <si>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</si>
  <si>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</si>
  <si>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</si>
  <si>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</si>
  <si>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</si>
  <si>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</si>
  <si>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</si>
  <si>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</si>
  <si>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</si>
  <si>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</si>
  <si>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</si>
  <si>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</si>
  <si>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</si>
  <si>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</si>
  <si>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</si>
  <si>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</si>
  <si>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</si>
  <si>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</si>
  <si>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</si>
  <si>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</si>
  <si>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</si>
  <si>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</si>
  <si>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</si>
  <si>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</si>
  <si>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</si>
  <si>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</si>
  <si>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</si>
  <si>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</si>
  <si>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</si>
  <si>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</si>
  <si>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</si>
  <si>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</si>
  <si>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</si>
  <si>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</si>
  <si>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</si>
  <si>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</si>
  <si>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</si>
  <si>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</si>
  <si>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</si>
  <si>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</si>
  <si>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</si>
  <si>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</si>
  <si>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</si>
  <si>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</si>
  <si>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</si>
  <si>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</si>
  <si>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</si>
  <si>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</si>
  <si>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</si>
  <si>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</si>
  <si>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</si>
  <si>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</si>
  <si>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</si>
  <si>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</si>
  <si>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</si>
  <si>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</si>
  <si>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</si>
  <si>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</si>
  <si>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</si>
  <si>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</si>
  <si>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</si>
  <si>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</si>
  <si>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</si>
  <si>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</si>
  <si>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</si>
  <si>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</si>
  <si>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</si>
  <si>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</si>
  <si>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</si>
  <si>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</si>
  <si>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</si>
  <si>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</si>
  <si>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</si>
  <si>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</si>
  <si>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</si>
  <si>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</si>
  <si>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</si>
  <si>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</si>
  <si>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</si>
  <si>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</si>
  <si>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</si>
  <si>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</si>
  <si>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</si>
  <si>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</si>
  <si>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</si>
  <si>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</si>
  <si>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</si>
  <si>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</si>
  <si>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</si>
  <si>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</si>
  <si>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</si>
  <si>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</si>
  <si>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</si>
  <si>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</si>
  <si>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</si>
  <si>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</si>
  <si>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</si>
  <si>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</si>
  <si>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</si>
  <si>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</si>
  <si>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</si>
  <si>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</si>
  <si>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</si>
  <si>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</si>
  <si>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</si>
  <si>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</si>
  <si>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</si>
  <si>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</si>
  <si>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</si>
  <si>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</si>
  <si>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</si>
  <si>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</si>
  <si>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</si>
  <si>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</si>
  <si>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</si>
  <si>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</si>
  <si>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</si>
  <si>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</si>
  <si>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</si>
  <si>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</si>
  <si>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</si>
  <si>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</si>
  <si>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</si>
  <si>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</si>
  <si>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</si>
  <si>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</si>
  <si>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</si>
  <si>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</si>
  <si>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</si>
  <si>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</si>
  <si>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</si>
  <si>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</si>
  <si>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</si>
  <si>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</si>
  <si>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</si>
  <si>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</si>
  <si>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</si>
  <si>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</si>
  <si>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</si>
  <si>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</si>
  <si>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</si>
  <si>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</si>
  <si>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</si>
  <si>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</si>
  <si>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</si>
  <si>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</si>
  <si>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</si>
  <si>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</si>
  <si>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</si>
  <si>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</si>
  <si>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</si>
  <si>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</si>
  <si>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</si>
  <si>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</si>
  <si>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</si>
  <si>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</si>
  <si>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</si>
  <si>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</si>
  <si>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</si>
  <si>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</si>
  <si>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</si>
  <si>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</si>
  <si>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</si>
  <si>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</si>
  <si>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</si>
  <si>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</si>
  <si>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</si>
  <si>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</si>
  <si>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</si>
  <si>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</si>
  <si>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</si>
  <si>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</si>
  <si>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</si>
  <si>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</si>
  <si>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</si>
  <si>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</si>
  <si>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</si>
  <si>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</si>
  <si>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</si>
  <si>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</si>
  <si>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</si>
  <si>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</si>
  <si>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</si>
  <si>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</si>
  <si>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</si>
  <si>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</si>
  <si>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</si>
  <si>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</si>
  <si>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</si>
  <si>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</si>
  <si>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</si>
  <si>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</si>
  <si>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</si>
  <si>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</si>
  <si>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</si>
  <si>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</si>
  <si>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</si>
  <si>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</si>
  <si>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</si>
  <si>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</si>
  <si>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</si>
  <si>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</si>
  <si>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</si>
  <si>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</si>
  <si>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</si>
  <si>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</si>
  <si>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</si>
  <si>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</si>
  <si>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</si>
  <si>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</si>
  <si>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</si>
  <si>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</si>
  <si>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</si>
  <si>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</si>
  <si>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</si>
  <si>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</si>
  <si>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</si>
  <si>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</si>
  <si>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</si>
  <si>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</si>
  <si>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</si>
  <si>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</si>
  <si>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</si>
  <si>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</si>
  <si>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</si>
  <si>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</si>
  <si>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</si>
  <si>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</si>
  <si>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</si>
  <si>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</si>
  <si>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</si>
  <si>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</si>
  <si>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</si>
  <si>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</si>
  <si>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</si>
  <si>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</si>
  <si>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</si>
  <si>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</si>
  <si>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</si>
  <si>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</si>
  <si>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</si>
  <si>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</si>
  <si>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</si>
  <si>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</si>
  <si>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</si>
  <si>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</si>
  <si>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</si>
  <si>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</si>
  <si>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</si>
  <si>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</si>
  <si>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</si>
  <si>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</si>
  <si>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</si>
  <si>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</si>
  <si>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</si>
  <si>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</si>
  <si>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</si>
  <si>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</si>
  <si>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</si>
  <si>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</si>
  <si>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</si>
  <si>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</si>
  <si>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</si>
  <si>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</si>
  <si>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</si>
  <si>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</si>
  <si>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</si>
  <si>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</si>
  <si>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</si>
  <si>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</si>
  <si>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</si>
  <si>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</si>
  <si>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</si>
  <si>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</si>
  <si>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</si>
  <si>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</si>
  <si>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</si>
  <si>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</si>
  <si>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</si>
  <si>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</si>
  <si>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</si>
  <si>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</si>
  <si>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</si>
  <si>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</si>
  <si>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</si>
  <si>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</si>
  <si>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</si>
  <si>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</si>
  <si>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</si>
  <si>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</si>
  <si>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</si>
  <si>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</si>
  <si>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</si>
  <si>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</si>
  <si>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</si>
  <si>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</si>
  <si>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</si>
  <si>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</si>
  <si>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</si>
  <si>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</si>
  <si>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</si>
  <si>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</si>
  <si>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</si>
  <si>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</si>
  <si>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</si>
  <si>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</si>
  <si>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</si>
  <si>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</si>
  <si>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</si>
  <si>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</si>
  <si>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</si>
  <si>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</si>
  <si>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</si>
  <si>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</si>
  <si>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</si>
  <si>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</si>
  <si>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</si>
  <si>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</si>
  <si>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</si>
  <si>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</si>
  <si>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</si>
  <si>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</si>
  <si>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</si>
  <si>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</si>
  <si>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</si>
  <si>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</si>
  <si>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</si>
  <si>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</si>
  <si>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</si>
  <si>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</si>
  <si>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</si>
  <si>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</si>
  <si>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</si>
  <si>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</si>
  <si>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</si>
  <si>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</si>
  <si>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</si>
  <si>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</si>
  <si>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</si>
  <si>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</si>
  <si>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</si>
  <si>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</si>
  <si>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</si>
  <si>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</si>
  <si>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</si>
  <si>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</si>
  <si>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</si>
  <si>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</si>
  <si>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</si>
  <si>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</si>
  <si>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</si>
  <si>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</si>
  <si>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</si>
  <si>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</si>
  <si>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</si>
  <si>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</si>
  <si>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</si>
  <si>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</si>
  <si>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</si>
  <si>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</si>
  <si>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</si>
  <si>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</si>
  <si>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</si>
  <si>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</si>
  <si>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</si>
  <si>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</si>
  <si>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</si>
  <si>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</si>
  <si>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</si>
  <si>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</si>
  <si>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</si>
  <si>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</si>
  <si>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</si>
  <si>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</si>
  <si>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</si>
  <si>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</si>
  <si>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</si>
  <si>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</si>
  <si>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</si>
  <si>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</si>
  <si>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</si>
  <si>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</si>
  <si>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</si>
  <si>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</si>
  <si>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</si>
  <si>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</si>
  <si>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</si>
  <si>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</si>
  <si>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</si>
  <si>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</si>
  <si>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</si>
  <si>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</si>
  <si>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</si>
  <si>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</si>
  <si>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</si>
  <si>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</si>
  <si>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</si>
  <si>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</si>
  <si>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</si>
  <si>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</si>
  <si>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</si>
  <si>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</si>
  <si>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</si>
  <si>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</si>
  <si>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</si>
  <si>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</si>
  <si>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</si>
  <si>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</si>
  <si>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</si>
  <si>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</si>
  <si>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</si>
  <si>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</si>
  <si>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</si>
  <si>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</si>
  <si>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</si>
  <si>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</si>
  <si>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</si>
  <si>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</si>
  <si>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</si>
  <si>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</si>
  <si>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</si>
  <si>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</si>
  <si>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</si>
  <si>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</si>
  <si>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</si>
  <si>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</si>
  <si>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</si>
  <si>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</si>
  <si>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</si>
  <si>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</si>
  <si>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</si>
  <si>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</si>
  <si>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</si>
  <si>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</si>
  <si>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</si>
  <si>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</si>
  <si>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</si>
  <si>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</si>
  <si>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</si>
  <si>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</si>
  <si>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</si>
  <si>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</si>
  <si>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</si>
  <si>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</si>
  <si>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</si>
  <si>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</si>
  <si>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</si>
  <si>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</si>
  <si>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</si>
  <si>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</si>
  <si>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</si>
  <si>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</si>
  <si>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</si>
  <si>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</si>
  <si>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</si>
  <si>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</si>
  <si>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</si>
  <si>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</si>
  <si>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</si>
  <si>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</si>
  <si>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</si>
  <si>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</si>
  <si>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</si>
  <si>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</si>
  <si>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</si>
  <si>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</si>
  <si>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</si>
  <si>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</si>
  <si>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</si>
  <si>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</si>
  <si>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</si>
  <si>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</si>
  <si>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</si>
  <si>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</si>
  <si>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</si>
  <si>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</si>
  <si>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</si>
  <si>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</si>
  <si>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</si>
  <si>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</si>
  <si>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</si>
  <si>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</si>
  <si>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</si>
  <si>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</si>
  <si>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</si>
  <si>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</si>
  <si>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</si>
  <si>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</si>
  <si>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</si>
  <si>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</si>
  <si>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</si>
  <si>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</si>
  <si>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</si>
  <si>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</si>
  <si>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</si>
  <si>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</si>
  <si>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</si>
  <si>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</si>
  <si>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</si>
  <si>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</si>
  <si>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</si>
  <si>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</si>
  <si>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</si>
  <si>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</si>
  <si>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</si>
  <si>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</si>
  <si>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</si>
  <si>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</si>
  <si>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</si>
  <si>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</si>
  <si>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</si>
  <si>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</si>
  <si>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</si>
  <si>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</si>
  <si>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</si>
  <si>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</si>
  <si>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</si>
  <si>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</si>
  <si>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</si>
  <si>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</si>
  <si>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</si>
  <si>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</si>
  <si>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</si>
  <si>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</si>
  <si>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</si>
  <si>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</si>
  <si>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</si>
  <si>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</si>
  <si>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</si>
  <si>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</si>
  <si>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</si>
  <si>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</si>
  <si>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</si>
  <si>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</si>
  <si>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</si>
  <si>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</si>
  <si>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</si>
  <si>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</si>
  <si>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</si>
  <si>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</si>
  <si>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</si>
  <si>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</si>
  <si>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</si>
  <si>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</si>
  <si>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</si>
  <si>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</si>
  <si>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</si>
  <si>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</si>
  <si>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</si>
  <si>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</si>
  <si>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</si>
  <si>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</si>
  <si>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</si>
  <si>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</si>
  <si>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</si>
  <si>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</si>
  <si>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</si>
  <si>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</si>
  <si>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</si>
  <si>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</si>
  <si>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</si>
  <si>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</si>
  <si>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</si>
  <si>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</si>
  <si>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</si>
  <si>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</si>
  <si>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</si>
  <si>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</si>
  <si>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</si>
  <si>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</si>
  <si>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</si>
  <si>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</si>
  <si>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</si>
  <si>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</si>
  <si>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</si>
  <si>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</si>
  <si>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</si>
  <si>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</si>
  <si>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</si>
  <si>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</si>
  <si>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</si>
  <si>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</si>
  <si>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</si>
  <si>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</si>
  <si>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</si>
  <si>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</si>
  <si>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</si>
  <si>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</si>
  <si>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</si>
  <si>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</si>
  <si>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</si>
  <si>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</si>
  <si>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</si>
  <si>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</si>
  <si>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</si>
  <si>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</si>
  <si>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</si>
  <si>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</si>
  <si>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</si>
  <si>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</si>
  <si>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</si>
  <si>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</si>
  <si>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</si>
  <si>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</si>
  <si>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</si>
  <si>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</si>
  <si>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</si>
  <si>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</si>
  <si>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</si>
  <si>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</si>
  <si>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</si>
  <si>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</si>
  <si>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</si>
  <si>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</si>
  <si>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</si>
  <si>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</si>
  <si>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</si>
  <si>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</si>
  <si>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</si>
  <si>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</si>
  <si>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</si>
  <si>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</si>
  <si>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</si>
  <si>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</si>
  <si>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</si>
  <si>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</si>
  <si>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</si>
  <si>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</si>
  <si>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</si>
  <si>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</si>
  <si>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</si>
  <si>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</si>
  <si>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</si>
  <si>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</si>
  <si>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</si>
  <si>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</si>
  <si>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</si>
  <si>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</si>
  <si>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</si>
  <si>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</si>
  <si>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</si>
  <si>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</si>
  <si>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</si>
  <si>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</si>
  <si>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</si>
  <si>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</si>
  <si>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</si>
  <si>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</si>
  <si>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</si>
  <si>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</si>
  <si>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</si>
  <si>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</si>
  <si>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</si>
  <si>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</si>
  <si>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</si>
  <si>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</si>
  <si>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</si>
  <si>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</si>
  <si>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</si>
  <si>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</si>
  <si>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</si>
  <si>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</si>
  <si>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</si>
  <si>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</si>
  <si>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</si>
  <si>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</si>
  <si>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</si>
  <si>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</si>
  <si>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</si>
  <si>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</si>
  <si>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</si>
  <si>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</si>
  <si>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</si>
  <si>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</si>
  <si>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</si>
  <si>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</si>
  <si>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</si>
  <si>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</si>
  <si>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</si>
  <si>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</si>
  <si>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</si>
  <si>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</si>
  <si>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</si>
  <si>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</si>
  <si>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</si>
  <si>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</si>
  <si>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</si>
  <si>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</si>
  <si>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</si>
  <si>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</si>
  <si>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</si>
  <si>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</si>
  <si>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</si>
  <si>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</si>
  <si>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</si>
  <si>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</si>
  <si>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</si>
  <si>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</si>
  <si>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</si>
  <si>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</si>
  <si>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</si>
  <si>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</si>
  <si>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</si>
  <si>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</si>
  <si>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</si>
  <si>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</si>
  <si>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</si>
  <si>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</si>
  <si>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</si>
  <si>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</si>
  <si>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</si>
  <si>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</si>
  <si>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</si>
  <si>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</si>
  <si>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</si>
  <si>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</si>
  <si>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</si>
  <si>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</si>
  <si>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</si>
  <si>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</si>
  <si>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</si>
  <si>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</si>
  <si>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</si>
  <si>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</si>
  <si>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</si>
  <si>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</si>
  <si>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</si>
  <si>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</si>
  <si>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</si>
  <si>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</si>
  <si>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</si>
  <si>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</si>
  <si>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</si>
  <si>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</si>
  <si>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</si>
  <si>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</si>
  <si>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</si>
  <si>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</si>
  <si>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</si>
  <si>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</si>
  <si>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</si>
  <si>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</si>
  <si>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</si>
  <si>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</si>
  <si>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</si>
  <si>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</si>
  <si>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</si>
  <si>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</si>
  <si>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</si>
  <si>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</si>
  <si>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</si>
  <si>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</si>
  <si>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</si>
  <si>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</si>
  <si>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</si>
  <si>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</si>
  <si>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</si>
  <si>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</si>
  <si>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</si>
  <si>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</si>
  <si>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</si>
  <si>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</si>
  <si>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</si>
  <si>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</si>
  <si>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</si>
  <si>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</si>
  <si>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</si>
  <si>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</si>
  <si>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</si>
  <si>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</si>
  <si>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</si>
  <si>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</si>
  <si>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</si>
  <si>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</si>
  <si>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</si>
  <si>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</si>
  <si>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</si>
  <si>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</si>
  <si>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</si>
  <si>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</si>
  <si>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</si>
  <si>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</si>
  <si>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</si>
  <si>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</si>
  <si>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</si>
  <si>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</si>
  <si>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</si>
  <si>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</si>
  <si>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</si>
  <si>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</si>
  <si>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</si>
  <si>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</si>
  <si>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</si>
  <si>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</si>
  <si>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</si>
  <si>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</si>
  <si>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</si>
  <si>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</si>
  <si>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</si>
  <si>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</si>
  <si>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</si>
  <si>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</si>
  <si>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</si>
  <si>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</si>
  <si>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</si>
  <si>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</si>
  <si>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</si>
  <si>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</si>
  <si>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</si>
  <si>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</si>
  <si>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</si>
  <si>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</si>
  <si>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</si>
  <si>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</si>
  <si>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</si>
  <si>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</si>
  <si>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</si>
  <si>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</si>
  <si>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</si>
  <si>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</si>
  <si>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</si>
  <si>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</si>
  <si>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</si>
  <si>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</si>
  <si>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</si>
  <si>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</si>
  <si>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</si>
  <si>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</si>
  <si>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</si>
  <si>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</si>
  <si>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</si>
  <si>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</si>
  <si>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</si>
  <si>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</si>
  <si>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</si>
  <si>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</si>
  <si>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</si>
  <si>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</si>
  <si>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</si>
  <si>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</si>
  <si>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</si>
  <si>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</si>
  <si>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</si>
  <si>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</si>
  <si>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</si>
  <si>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</si>
  <si>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</si>
  <si>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</si>
  <si>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</si>
  <si>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</si>
  <si>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</si>
  <si>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</si>
  <si>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</si>
  <si>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</si>
  <si>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</si>
  <si>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</si>
  <si>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</si>
  <si>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</si>
  <si>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</si>
  <si>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</si>
  <si>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</si>
  <si>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</si>
  <si>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</si>
  <si>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</si>
  <si>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</si>
  <si>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</si>
  <si>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</si>
  <si>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</si>
  <si>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</si>
  <si>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</si>
  <si>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</si>
  <si>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</si>
  <si>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</si>
  <si>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</si>
  <si>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</si>
  <si>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</si>
  <si>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</si>
  <si>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</si>
  <si>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</si>
  <si>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</si>
  <si>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</si>
  <si>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</si>
  <si>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</si>
  <si>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</si>
  <si>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</si>
  <si>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</si>
  <si>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</si>
  <si>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</si>
  <si>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</si>
  <si>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</si>
  <si>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</si>
  <si>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</si>
  <si>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</si>
  <si>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</si>
  <si>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</si>
  <si>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</si>
  <si>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</si>
  <si>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</si>
  <si>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</si>
  <si>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</si>
  <si>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</si>
  <si>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</si>
  <si>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</si>
  <si>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</si>
  <si>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</si>
  <si>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</si>
  <si>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</si>
  <si>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</si>
  <si>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</si>
  <si>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</si>
  <si>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</si>
  <si>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</si>
  <si>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</si>
  <si>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</si>
  <si>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</si>
  <si>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</si>
  <si>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</si>
  <si>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</si>
  <si>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</si>
  <si>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</si>
  <si>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</si>
  <si>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</si>
  <si>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</si>
  <si>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</si>
  <si>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</si>
  <si>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</si>
  <si>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</si>
  <si>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</si>
  <si>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</si>
  <si>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</si>
  <si>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</si>
  <si>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</si>
  <si>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</si>
  <si>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</si>
  <si>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</si>
  <si>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</si>
  <si>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</si>
  <si>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</si>
  <si>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</si>
  <si>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</si>
  <si>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</si>
  <si>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</si>
  <si>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</si>
  <si>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</si>
  <si>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</si>
  <si>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</si>
  <si>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</si>
  <si>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</si>
  <si>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</si>
  <si>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</si>
  <si>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</si>
  <si>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</si>
  <si>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</si>
  <si>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</si>
  <si>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</si>
  <si>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</si>
  <si>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</si>
  <si>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</si>
  <si>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</si>
  <si>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</si>
  <si>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</si>
  <si>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</si>
  <si>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</si>
  <si>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</si>
  <si>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</si>
  <si>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</si>
  <si>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</si>
  <si>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</si>
  <si>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</si>
  <si>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</si>
  <si>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</si>
  <si>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</si>
  <si>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</si>
  <si>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</si>
  <si>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</si>
  <si>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</si>
  <si>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</si>
  <si>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</si>
  <si>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</si>
  <si>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</si>
  <si>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</si>
  <si>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</si>
  <si>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</si>
  <si>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</si>
  <si>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</si>
  <si>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</si>
  <si>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</si>
  <si>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</si>
  <si>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</si>
  <si>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</si>
  <si>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</si>
  <si>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</si>
  <si>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</si>
  <si>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</si>
  <si>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</si>
  <si>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</si>
  <si>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</si>
  <si>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</si>
  <si>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</si>
  <si>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</si>
  <si>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</si>
  <si>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</si>
  <si>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</si>
  <si>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</si>
  <si>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</si>
  <si>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</si>
  <si>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</si>
  <si>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</si>
  <si>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</si>
  <si>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</si>
  <si>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</si>
  <si>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</si>
  <si>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</si>
  <si>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</si>
  <si>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</si>
  <si>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</si>
  <si>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</si>
  <si>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</si>
  <si>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</si>
  <si>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</si>
  <si>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</si>
  <si>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</si>
  <si>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</si>
  <si>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</si>
  <si>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</si>
  <si>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</si>
  <si>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</si>
  <si>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</si>
  <si>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</si>
  <si>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</si>
  <si>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</si>
  <si>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</si>
  <si>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</si>
  <si>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</si>
  <si>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</si>
  <si>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</si>
  <si>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</si>
  <si>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</si>
  <si>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</si>
  <si>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</si>
  <si>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</si>
  <si>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</si>
  <si>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</si>
  <si>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</si>
  <si>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</si>
  <si>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</si>
  <si>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</si>
  <si>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</si>
  <si>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</si>
  <si>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</si>
  <si>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</si>
  <si>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</si>
  <si>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</si>
  <si>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</si>
  <si>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</si>
  <si>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</si>
  <si>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</si>
  <si>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</si>
  <si>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</si>
  <si>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</si>
  <si>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</si>
  <si>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</si>
  <si>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</si>
  <si>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</si>
  <si>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</si>
  <si>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</si>
  <si>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</si>
  <si>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</si>
  <si>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</si>
  <si>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</si>
  <si>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</si>
  <si>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</si>
  <si>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</si>
  <si>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</si>
  <si>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</si>
  <si>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</si>
  <si>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</si>
  <si>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</si>
  <si>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</si>
  <si>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</si>
  <si>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</si>
  <si>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</si>
  <si>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</si>
  <si>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</si>
  <si>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</si>
  <si>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</si>
  <si>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</si>
  <si>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</si>
  <si>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</si>
  <si>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</si>
  <si>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</si>
  <si>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</si>
  <si>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</si>
  <si>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</si>
  <si>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</si>
  <si>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</si>
  <si>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</si>
  <si>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</si>
  <si>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</si>
  <si>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</si>
  <si>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</si>
  <si>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</si>
  <si>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</si>
  <si>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</si>
  <si>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</si>
  <si>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</si>
  <si>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</si>
  <si>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</si>
  <si>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</si>
  <si>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</si>
  <si>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</si>
  <si>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</si>
  <si>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</si>
  <si>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</si>
  <si>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</si>
  <si>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</si>
  <si>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</si>
  <si>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</si>
  <si>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</si>
  <si>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</si>
  <si>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</si>
  <si>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</si>
  <si>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</si>
  <si>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</si>
  <si>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</si>
  <si>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</si>
  <si>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</si>
  <si>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</si>
  <si>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</si>
  <si>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</si>
  <si>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</si>
  <si>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</si>
  <si>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</si>
  <si>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</si>
  <si>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</si>
  <si>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</si>
  <si>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</si>
  <si>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</si>
  <si>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</si>
  <si>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</si>
  <si>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</si>
  <si>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</si>
  <si>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</si>
  <si>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</si>
  <si>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</si>
  <si>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</si>
  <si>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</si>
  <si>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</si>
  <si>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</si>
  <si>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</si>
  <si>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</si>
  <si>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</si>
  <si>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</si>
  <si>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</si>
  <si>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</si>
  <si>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</si>
  <si>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</si>
  <si>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</si>
  <si>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</si>
  <si>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</si>
  <si>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</si>
  <si>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</si>
  <si>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</si>
  <si>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</si>
  <si>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</si>
  <si>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</si>
  <si>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</si>
  <si>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</si>
  <si>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</si>
  <si>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</si>
  <si>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</si>
  <si>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</si>
  <si>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</si>
  <si>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</si>
  <si>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</si>
  <si>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</si>
  <si>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</si>
  <si>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</si>
  <si>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</si>
  <si>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</si>
  <si>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</si>
  <si>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</si>
  <si>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</si>
  <si>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</si>
  <si>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</si>
  <si>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</si>
  <si>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</si>
  <si>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</si>
  <si>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</si>
  <si>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</si>
  <si>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</si>
  <si>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</si>
  <si>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</si>
  <si>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</si>
  <si>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</si>
  <si>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</si>
  <si>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</si>
  <si>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</si>
  <si>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</si>
  <si>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</si>
  <si>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</si>
  <si>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</si>
  <si>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</si>
  <si>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</si>
  <si>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</si>
  <si>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</si>
  <si>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</si>
  <si>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</si>
  <si>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</si>
  <si>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</si>
  <si>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</si>
  <si>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</si>
  <si>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</si>
  <si>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</si>
  <si>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</si>
  <si>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</si>
  <si>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</si>
  <si>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</si>
  <si>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</si>
  <si>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</si>
  <si>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</si>
  <si>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</si>
  <si>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</si>
  <si>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</si>
  <si>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</si>
  <si>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</si>
  <si>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</si>
  <si>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</si>
  <si>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</si>
  <si>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</si>
  <si>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</si>
  <si>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</si>
  <si>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</si>
  <si>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</si>
  <si>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</si>
  <si>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</si>
  <si>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</si>
  <si>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</si>
  <si>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</si>
  <si>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</si>
  <si>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</si>
  <si>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</si>
  <si>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</si>
  <si>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</si>
  <si>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</si>
  <si>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</si>
  <si>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</si>
  <si>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</si>
  <si>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</si>
  <si>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</si>
  <si>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</si>
  <si>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</si>
  <si>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</si>
  <si>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</si>
  <si>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</si>
  <si>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</si>
  <si>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</si>
  <si>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</si>
  <si>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</si>
  <si>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</si>
  <si>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</si>
  <si>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</si>
  <si>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</si>
  <si>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</si>
  <si>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</si>
  <si>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</si>
  <si>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</si>
  <si>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</si>
  <si>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</si>
  <si>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</si>
  <si>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</si>
  <si>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</si>
  <si>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</si>
  <si>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</si>
  <si>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</si>
  <si>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</si>
  <si>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</si>
  <si>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</si>
  <si>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</si>
  <si>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</si>
  <si>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</si>
  <si>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</si>
  <si>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</si>
  <si>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</si>
  <si>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</si>
  <si>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</si>
  <si>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</si>
  <si>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</si>
  <si>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</si>
  <si>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</si>
  <si>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</si>
  <si>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</si>
  <si>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</si>
  <si>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</si>
  <si>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</si>
  <si>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</si>
  <si>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</si>
  <si>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</si>
  <si>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</si>
  <si>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</si>
  <si>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</si>
  <si>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</si>
  <si>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</si>
  <si>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</si>
  <si>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</si>
  <si>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</si>
  <si>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</si>
  <si>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</si>
  <si>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</si>
  <si>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</si>
  <si>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</si>
  <si>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</si>
  <si>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</si>
  <si>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</si>
  <si>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</si>
  <si>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</si>
  <si>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</si>
  <si>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</si>
  <si>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</si>
  <si>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</si>
  <si>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</si>
  <si>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</si>
  <si>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</si>
  <si>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</si>
  <si>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</si>
  <si>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</si>
  <si>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</si>
  <si>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</si>
  <si>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</si>
  <si>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</si>
  <si>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</si>
  <si>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</si>
  <si>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</si>
  <si>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</si>
  <si>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</si>
  <si>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</si>
  <si>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</si>
  <si>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</si>
  <si>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</si>
  <si>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</si>
  <si>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</si>
  <si>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</si>
  <si>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</si>
  <si>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</si>
  <si>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</si>
  <si>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</si>
  <si>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</si>
  <si>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</si>
  <si>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</si>
  <si>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</si>
  <si>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</si>
  <si>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</si>
  <si>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</si>
  <si>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</si>
  <si>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</si>
  <si>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</si>
  <si>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</si>
  <si>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</si>
  <si>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</si>
  <si>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</si>
  <si>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</si>
  <si>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</si>
  <si>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</si>
  <si>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</si>
  <si>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</si>
  <si>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</si>
  <si>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</si>
  <si>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</si>
  <si>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</si>
  <si>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</si>
  <si>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</si>
  <si>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</si>
  <si>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</si>
  <si>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</si>
  <si>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</si>
  <si>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</si>
  <si>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</si>
  <si>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</si>
  <si>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</si>
  <si>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</si>
  <si>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</si>
  <si>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</si>
  <si>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</si>
  <si>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</si>
  <si>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</si>
  <si>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</si>
  <si>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</si>
  <si>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</si>
  <si>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</si>
  <si>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</si>
  <si>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</si>
  <si>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</si>
  <si>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</si>
  <si>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</si>
  <si>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</si>
  <si>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</si>
  <si>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</si>
  <si>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</si>
  <si>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</si>
  <si>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</si>
  <si>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</si>
  <si>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</si>
  <si>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</si>
  <si>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</si>
  <si>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</si>
  <si>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</si>
  <si>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</si>
  <si>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</si>
  <si>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</si>
  <si>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</si>
  <si>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</si>
  <si>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</si>
  <si>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</si>
  <si>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</si>
  <si>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</si>
  <si>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</si>
  <si>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</si>
  <si>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</si>
  <si>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</si>
  <si>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</si>
  <si>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</si>
  <si>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</si>
  <si>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</si>
  <si>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</si>
  <si>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</si>
  <si>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</si>
  <si>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</si>
  <si>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</si>
  <si>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</si>
  <si>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</si>
  <si>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</si>
  <si>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</si>
  <si>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</si>
  <si>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</si>
  <si>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</si>
  <si>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</si>
  <si>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</si>
  <si>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</si>
  <si>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</si>
  <si>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</si>
  <si>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</si>
  <si>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</si>
  <si>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</si>
  <si>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</si>
  <si>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</si>
  <si>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</si>
  <si>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</si>
  <si>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</si>
  <si>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</si>
  <si>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</si>
  <si>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</si>
  <si>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</si>
  <si>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</si>
  <si>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</si>
  <si>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</si>
  <si>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</si>
  <si>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</si>
  <si>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</si>
  <si>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</si>
  <si>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</si>
  <si>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</si>
  <si>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</si>
  <si>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</si>
  <si>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</si>
  <si>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</si>
  <si>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</si>
  <si>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</si>
  <si>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</si>
  <si>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</si>
  <si>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</si>
  <si>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</si>
  <si>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</si>
  <si>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</si>
  <si>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</si>
  <si>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</si>
  <si>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</si>
  <si>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</si>
  <si>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</si>
  <si>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</si>
  <si>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</si>
  <si>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</si>
  <si>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</si>
  <si>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</si>
  <si>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</si>
  <si>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</si>
  <si>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</si>
  <si>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</si>
  <si>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</si>
  <si>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</si>
  <si>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</si>
  <si>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</si>
  <si>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</si>
  <si>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</si>
  <si>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</si>
  <si>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</si>
  <si>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</si>
  <si>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</si>
  <si>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</si>
  <si>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</si>
  <si>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</si>
  <si>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</si>
  <si>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</si>
  <si>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</si>
  <si>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</si>
  <si>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</si>
  <si>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</si>
  <si>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</si>
  <si>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</si>
  <si>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</si>
  <si>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</si>
  <si>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</si>
  <si>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</si>
  <si>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</si>
  <si>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</si>
  <si>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</si>
  <si>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</si>
  <si>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</si>
  <si>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</si>
  <si>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</si>
  <si>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</si>
  <si>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</si>
  <si>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</si>
  <si>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</si>
  <si>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</si>
  <si>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</si>
  <si>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</si>
  <si>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</si>
  <si>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</si>
  <si>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</si>
  <si>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</si>
  <si>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</si>
  <si>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</si>
  <si>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</si>
  <si>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</si>
  <si>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</si>
  <si>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</si>
  <si>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</si>
  <si>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</si>
  <si>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</si>
  <si>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</si>
  <si>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</si>
  <si>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</si>
  <si>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</si>
  <si>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</si>
  <si>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</si>
  <si>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</si>
  <si>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</si>
  <si>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</si>
  <si>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</si>
  <si>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</si>
  <si>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</si>
  <si>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</si>
  <si>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</si>
  <si>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</si>
  <si>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</si>
  <si>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</si>
  <si>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</si>
  <si>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</si>
  <si>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</si>
  <si>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</si>
  <si>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</si>
  <si>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</si>
  <si>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</si>
  <si>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</si>
  <si>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</si>
  <si>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</si>
  <si>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</si>
  <si>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</si>
  <si>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</si>
  <si>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</si>
  <si>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</si>
  <si>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</si>
  <si>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</si>
  <si>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</si>
  <si>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</si>
  <si>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</si>
  <si>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</si>
  <si>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</si>
  <si>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</si>
  <si>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</si>
  <si>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</si>
  <si>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</si>
  <si>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</si>
  <si>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</si>
  <si>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</si>
  <si>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</si>
  <si>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</si>
  <si>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</si>
  <si>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</si>
  <si>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</si>
  <si>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</si>
  <si>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</si>
  <si>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</si>
  <si>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</si>
  <si>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</si>
  <si>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</si>
  <si>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</si>
  <si>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</si>
  <si>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</si>
  <si>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</si>
  <si>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</si>
  <si>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</si>
  <si>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</si>
  <si>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</si>
  <si>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</si>
  <si>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</si>
  <si>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</si>
  <si>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</si>
  <si>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</si>
  <si>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</si>
  <si>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</si>
  <si>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</si>
  <si>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</si>
  <si>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</si>
  <si>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</si>
  <si>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</si>
  <si>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</si>
  <si>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</si>
  <si>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</si>
  <si>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</si>
  <si>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</si>
  <si>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</si>
  <si>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</si>
  <si>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</si>
  <si>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</si>
  <si>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</si>
  <si>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</si>
  <si>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</si>
  <si>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</si>
  <si>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</si>
  <si>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</si>
  <si>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</si>
  <si>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</si>
  <si>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</si>
  <si>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</si>
  <si>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</si>
  <si>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</si>
  <si>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</si>
  <si>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</si>
  <si>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</si>
  <si>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</si>
  <si>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</si>
  <si>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</si>
  <si>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</si>
  <si>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</si>
  <si>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</si>
  <si>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</si>
  <si>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</si>
  <si>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</si>
  <si>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</si>
  <si>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</si>
  <si>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</si>
  <si>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</si>
  <si>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</si>
  <si>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</si>
  <si>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</si>
  <si>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</si>
  <si>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</si>
  <si>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</si>
  <si>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</si>
  <si>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</si>
  <si>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</si>
  <si>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</si>
  <si>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</si>
  <si>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</si>
  <si>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</si>
  <si>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</si>
  <si>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</si>
  <si>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</si>
  <si>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</si>
  <si>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</si>
  <si>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</si>
  <si>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</si>
  <si>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</si>
  <si>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</si>
  <si>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</si>
  <si>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</si>
  <si>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</si>
  <si>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</si>
  <si>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</si>
  <si>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</si>
  <si>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</si>
  <si>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</si>
  <si>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</si>
  <si>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</si>
  <si>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</si>
  <si>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</si>
  <si>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</si>
  <si>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</si>
  <si>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</si>
  <si>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</si>
  <si>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</si>
  <si>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</si>
  <si>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</si>
  <si>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</si>
  <si>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</si>
  <si>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</si>
  <si>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</si>
  <si>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</si>
  <si>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</si>
  <si>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</si>
  <si>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</si>
  <si>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</si>
  <si>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</si>
  <si>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</si>
  <si>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</si>
  <si>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</si>
  <si>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</si>
  <si>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</si>
  <si>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</si>
  <si>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</si>
  <si>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</si>
  <si>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</si>
  <si>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</si>
  <si>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</si>
  <si>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</si>
  <si>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</si>
  <si>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</si>
  <si>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</si>
  <si>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</si>
  <si>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</si>
  <si>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</si>
  <si>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</si>
  <si>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</si>
  <si>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</si>
  <si>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</si>
  <si>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</si>
  <si>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</si>
  <si>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</si>
  <si>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</si>
  <si>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</si>
  <si>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</si>
  <si>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</si>
  <si>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</si>
  <si>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</si>
  <si>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</si>
  <si>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</si>
  <si>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</si>
  <si>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</si>
  <si>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</si>
  <si>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</si>
  <si>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</si>
  <si>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</si>
  <si>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</si>
  <si>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</si>
  <si>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</si>
  <si>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</si>
  <si>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</si>
  <si>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</si>
  <si>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</si>
  <si>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</si>
  <si>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</si>
  <si>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</si>
  <si>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</si>
  <si>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</si>
  <si>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</si>
  <si>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</si>
  <si>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</si>
  <si>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</si>
  <si>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</si>
  <si>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</si>
  <si>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</si>
  <si>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</si>
  <si>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</si>
  <si>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</si>
  <si>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</si>
  <si>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</si>
  <si>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</si>
  <si>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</si>
  <si>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</si>
  <si>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</si>
  <si>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</si>
  <si>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</si>
  <si>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</si>
  <si>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</si>
  <si>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</si>
  <si>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</si>
  <si>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</si>
  <si>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</si>
  <si>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</si>
  <si>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</si>
  <si>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</si>
  <si>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</si>
  <si>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</si>
  <si>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</si>
  <si>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</si>
  <si>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</si>
  <si>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</si>
  <si>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</si>
  <si>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</si>
  <si>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</si>
  <si>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</si>
  <si>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</si>
  <si>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</si>
  <si>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</si>
  <si>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</si>
  <si>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</si>
  <si>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</si>
  <si>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</si>
  <si>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</si>
  <si>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</si>
  <si>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</si>
  <si>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</si>
  <si>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</si>
  <si>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</si>
  <si>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</si>
  <si>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</si>
  <si>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</si>
  <si>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</si>
  <si>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</si>
  <si>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</si>
  <si>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</si>
  <si>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</si>
  <si>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</si>
  <si>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</si>
  <si>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</si>
  <si>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</si>
  <si>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</si>
  <si>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</si>
  <si>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</si>
  <si>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</si>
  <si>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</si>
  <si>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</si>
  <si>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</si>
  <si>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</si>
  <si>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</si>
  <si>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</si>
  <si>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</si>
  <si>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</si>
  <si>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</si>
  <si>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</si>
  <si>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</si>
  <si>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</si>
  <si>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</si>
  <si>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</si>
  <si>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</si>
  <si>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</si>
  <si>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</si>
  <si>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</si>
  <si>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</si>
  <si>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</si>
  <si>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</si>
  <si>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</si>
  <si>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</si>
  <si>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</si>
  <si>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</si>
  <si>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</si>
  <si>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</si>
  <si>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</si>
  <si>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</si>
  <si>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</si>
  <si>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</si>
  <si>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</si>
  <si>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</si>
  <si>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</si>
  <si>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</si>
  <si>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</si>
  <si>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</si>
  <si>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</si>
  <si>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</si>
  <si>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</si>
  <si>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</si>
  <si>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</si>
  <si>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</si>
  <si>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</si>
  <si>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</si>
  <si>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</si>
  <si>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</si>
  <si>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</si>
  <si>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</si>
  <si>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</si>
  <si>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</si>
  <si>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</si>
  <si>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</si>
  <si>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</si>
  <si>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</si>
  <si>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</si>
  <si>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</si>
  <si>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</si>
  <si>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</si>
  <si>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</si>
  <si>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</si>
  <si>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</si>
  <si>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</si>
  <si>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</si>
  <si>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</si>
  <si>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</si>
  <si>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</si>
  <si>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</si>
  <si>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</si>
  <si>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</si>
  <si>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</si>
  <si>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</si>
  <si>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</si>
  <si>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</si>
  <si>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</si>
  <si>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</si>
  <si>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</si>
  <si>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</si>
  <si>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</si>
  <si>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</si>
  <si>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</si>
  <si>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</si>
  <si>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</si>
  <si>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</si>
  <si>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</si>
  <si>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</si>
  <si>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</si>
  <si>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</si>
  <si>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</si>
  <si>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</si>
  <si>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</si>
  <si>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</si>
  <si>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</si>
  <si>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</si>
  <si>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</si>
  <si>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</si>
  <si>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</si>
  <si>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</si>
  <si>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</si>
  <si>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</si>
  <si>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</si>
  <si>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</si>
  <si>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</si>
  <si>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</si>
  <si>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</si>
  <si>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</si>
  <si>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</si>
  <si>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</si>
  <si>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</si>
  <si>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</si>
  <si>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</si>
  <si>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</si>
  <si>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</si>
  <si>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</si>
  <si>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</si>
  <si>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</si>
  <si>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</si>
  <si>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</si>
  <si>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</si>
  <si>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</si>
  <si>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</si>
  <si>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</si>
  <si>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</si>
  <si>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</si>
  <si>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</si>
  <si>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</si>
  <si>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</si>
  <si>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</si>
  <si>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</si>
  <si>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</si>
  <si>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</si>
  <si>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</si>
  <si>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</si>
  <si>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</si>
  <si>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</si>
  <si>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</si>
  <si>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</si>
  <si>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</si>
  <si>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</si>
  <si>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</si>
  <si>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</si>
  <si>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</si>
  <si>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</si>
  <si>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</si>
  <si>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</si>
  <si>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</si>
  <si>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</si>
  <si>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</si>
  <si>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</si>
  <si>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</si>
  <si>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</si>
  <si>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</si>
  <si>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</si>
  <si>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</si>
  <si>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</si>
  <si>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</si>
  <si>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</si>
  <si>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</si>
  <si>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</si>
  <si>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</si>
  <si>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</si>
  <si>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</si>
  <si>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</si>
  <si>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</si>
  <si>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</si>
  <si>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</si>
  <si>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</si>
  <si>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</si>
  <si>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</si>
  <si>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</si>
  <si>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</si>
  <si>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</si>
  <si>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</si>
  <si>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</si>
  <si>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</si>
  <si>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</si>
  <si>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</si>
  <si>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</si>
  <si>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</si>
  <si>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</si>
  <si>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</si>
  <si>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</si>
  <si>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</si>
  <si>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</si>
  <si>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</si>
  <si>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</si>
  <si>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</si>
  <si>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</si>
  <si>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</si>
  <si>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</si>
  <si>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</si>
  <si>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</si>
  <si>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</si>
  <si>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</si>
  <si>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</si>
  <si>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</si>
  <si>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</si>
  <si>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</si>
  <si>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</si>
  <si>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</si>
  <si>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</si>
  <si>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</si>
  <si>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</si>
  <si>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</si>
  <si>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</si>
  <si>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</si>
  <si>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</si>
  <si>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</si>
  <si>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</si>
  <si>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</si>
  <si>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</si>
  <si>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</si>
  <si>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</si>
  <si>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</si>
  <si>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</si>
  <si>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</si>
  <si>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</si>
  <si>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</si>
  <si>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</si>
  <si>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</si>
  <si>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</si>
  <si>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</si>
  <si>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</si>
  <si>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</si>
  <si>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</si>
  <si>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</si>
  <si>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</si>
  <si>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</si>
  <si>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</si>
  <si>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</si>
  <si>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</si>
  <si>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</si>
  <si>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</si>
  <si>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</si>
  <si>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</si>
  <si>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</si>
  <si>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</si>
  <si>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</si>
  <si>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</si>
  <si>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</si>
  <si>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</si>
  <si>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</si>
  <si>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</si>
  <si>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</si>
  <si>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</si>
  <si>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</si>
  <si>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</si>
  <si>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</si>
  <si>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</si>
  <si>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</si>
  <si>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</si>
  <si>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</si>
  <si>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</si>
  <si>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</si>
  <si>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</si>
  <si>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</si>
  <si>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</si>
  <si>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</si>
  <si>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</si>
  <si>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</si>
  <si>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</si>
  <si>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</si>
  <si>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</si>
  <si>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</si>
  <si>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</si>
  <si>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</si>
  <si>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</si>
  <si>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</si>
  <si>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</si>
  <si>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</si>
  <si>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</si>
  <si>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</si>
  <si>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</si>
  <si>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</si>
  <si>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</si>
  <si>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</si>
  <si>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</si>
  <si>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</si>
  <si>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</si>
  <si>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</si>
  <si>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</si>
  <si>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</si>
  <si>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</si>
  <si>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</si>
  <si>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</si>
  <si>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</si>
  <si>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</si>
  <si>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</si>
  <si>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</si>
  <si>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</si>
  <si>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</si>
  <si>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</si>
  <si>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</si>
  <si>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</si>
  <si>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</si>
  <si>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</si>
  <si>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</si>
  <si>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</si>
  <si>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</si>
  <si>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</si>
  <si>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</si>
  <si>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</si>
  <si>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</si>
  <si>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</si>
  <si>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</si>
  <si>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</si>
  <si>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</si>
  <si>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</si>
  <si>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</si>
  <si>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</si>
  <si>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</si>
  <si>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</si>
  <si>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</si>
  <si>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</si>
  <si>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</si>
  <si>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</si>
  <si>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</si>
  <si>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</si>
  <si>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</si>
  <si>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</si>
  <si>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</si>
  <si>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</si>
  <si>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</si>
  <si>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</si>
  <si>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</si>
  <si>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</si>
  <si>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</si>
  <si>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</si>
  <si>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</si>
  <si>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</si>
  <si>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</si>
  <si>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</si>
  <si>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</si>
  <si>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</si>
  <si>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</si>
  <si>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</si>
  <si>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</si>
  <si>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</si>
  <si>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</si>
  <si>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</si>
  <si>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</si>
  <si>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</si>
  <si>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</si>
  <si>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</si>
  <si>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</si>
  <si>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</si>
  <si>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</si>
  <si>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</si>
  <si>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</si>
  <si>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</si>
  <si>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</si>
  <si>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</si>
  <si>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</si>
  <si>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</si>
  <si>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</si>
  <si>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</si>
  <si>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</si>
  <si>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</si>
  <si>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</si>
  <si>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</si>
  <si>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</si>
  <si>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</si>
  <si>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</si>
  <si>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</si>
  <si>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</si>
  <si>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</si>
  <si>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</si>
  <si>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</si>
  <si>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</si>
  <si>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</si>
  <si>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</si>
  <si>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</si>
  <si>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</si>
  <si>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</si>
  <si>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</si>
  <si>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</si>
  <si>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</si>
  <si>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</si>
  <si>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</si>
  <si>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</si>
  <si>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</si>
  <si>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</si>
  <si>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</si>
  <si>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</si>
  <si>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</si>
  <si>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</si>
  <si>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</si>
  <si>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</si>
  <si>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</si>
  <si>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</si>
  <si>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</si>
  <si>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</si>
  <si>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</si>
  <si>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</si>
  <si>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</si>
  <si>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</si>
  <si>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</si>
  <si>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</si>
  <si>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</si>
  <si>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</si>
  <si>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</si>
  <si>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</si>
  <si>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</si>
  <si>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</si>
  <si>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</si>
  <si>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</si>
  <si>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</si>
  <si>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</si>
  <si>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</si>
  <si>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</si>
  <si>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</si>
  <si>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</si>
  <si>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</si>
  <si>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</si>
  <si>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</si>
  <si>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</si>
  <si>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</si>
  <si>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</si>
  <si>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</si>
  <si>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</si>
  <si>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</si>
  <si>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</si>
  <si>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</si>
  <si>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</si>
  <si>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</si>
  <si>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</si>
  <si>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</si>
  <si>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</si>
  <si>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</si>
  <si>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</si>
  <si>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</si>
  <si>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</si>
  <si>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</si>
  <si>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</si>
  <si>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</si>
  <si>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</si>
  <si>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</si>
  <si>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</si>
  <si>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</si>
  <si>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</si>
  <si>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</si>
  <si>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</si>
  <si>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</si>
  <si>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</si>
  <si>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</si>
  <si>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</si>
  <si>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</si>
  <si>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</si>
  <si>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</si>
  <si>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</si>
  <si>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</si>
  <si>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</si>
  <si>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</si>
  <si>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</si>
  <si>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</si>
  <si>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</si>
  <si>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</si>
  <si>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</si>
  <si>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</si>
  <si>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</si>
  <si>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</si>
  <si>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</si>
  <si>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</si>
  <si>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</si>
  <si>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</si>
  <si>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</si>
  <si>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</si>
  <si>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</si>
  <si>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</si>
  <si>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</si>
  <si>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</si>
  <si>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</si>
  <si>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</si>
  <si>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</si>
  <si>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</si>
  <si>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</si>
  <si>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</si>
  <si>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</si>
  <si>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</si>
  <si>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</si>
  <si>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</si>
  <si>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</si>
  <si>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</si>
  <si>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</si>
  <si>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</si>
  <si>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</si>
  <si>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</si>
  <si>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</si>
  <si>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</si>
  <si>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</si>
  <si>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</si>
  <si>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</si>
  <si>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</si>
  <si>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</si>
  <si>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</si>
  <si>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</si>
  <si>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</si>
  <si>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</si>
  <si>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</si>
  <si>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</si>
  <si>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</si>
  <si>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</si>
  <si>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</si>
  <si>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</si>
  <si>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</si>
  <si>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</si>
  <si>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</si>
  <si>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</si>
  <si>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</si>
  <si>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</si>
  <si>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</si>
  <si>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</si>
  <si>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</si>
  <si>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</si>
  <si>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</si>
  <si>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</si>
  <si>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</si>
  <si>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</si>
  <si>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</si>
  <si>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</si>
  <si>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</si>
  <si>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</si>
  <si>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</si>
  <si>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</si>
  <si>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</si>
  <si>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</si>
  <si>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</si>
  <si>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</si>
  <si>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</si>
  <si>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</si>
  <si>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</si>
  <si>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</si>
  <si>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</si>
  <si>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</si>
  <si>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</si>
  <si>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</si>
  <si>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</si>
  <si>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</si>
  <si>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</si>
  <si>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</si>
  <si>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</si>
  <si>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</si>
  <si>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</si>
  <si>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</si>
  <si>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</si>
  <si>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</si>
  <si>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</si>
  <si>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</si>
  <si>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</si>
  <si>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</si>
  <si>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</si>
  <si>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</si>
  <si>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</si>
  <si>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</si>
  <si>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</si>
  <si>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</si>
  <si>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</si>
  <si>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</si>
  <si>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</si>
  <si>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</si>
  <si>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</si>
  <si>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</si>
  <si>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</si>
  <si>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</si>
  <si>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</si>
  <si>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</si>
  <si>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</si>
  <si>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</si>
  <si>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</si>
  <si>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</si>
  <si>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</si>
  <si>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</si>
  <si>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</si>
  <si>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</si>
  <si>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</si>
  <si>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</si>
  <si>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</si>
  <si>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</si>
  <si>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</si>
  <si>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</si>
  <si>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</si>
  <si>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</si>
  <si>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</si>
  <si>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</si>
  <si>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</si>
  <si>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</si>
  <si>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</si>
  <si>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</si>
  <si>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</si>
  <si>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</si>
  <si>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</si>
  <si>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</si>
  <si>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</si>
  <si>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</si>
  <si>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</si>
  <si>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</si>
  <si>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</si>
  <si>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</si>
  <si>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</si>
  <si>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</si>
  <si>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</si>
  <si>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</si>
  <si>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</si>
  <si>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</si>
  <si>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</si>
  <si>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</si>
  <si>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</si>
  <si>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</si>
  <si>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</si>
  <si>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</si>
  <si>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</si>
  <si>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</si>
  <si>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</si>
  <si>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</si>
  <si>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</si>
  <si>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</si>
  <si>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</si>
  <si>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</si>
  <si>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</si>
  <si>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</si>
  <si>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</si>
  <si>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</si>
  <si>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</si>
  <si>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</si>
  <si>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</si>
  <si>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</si>
  <si>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</si>
  <si>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</si>
  <si>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</si>
  <si>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</si>
  <si>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</si>
  <si>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</si>
  <si>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</si>
  <si>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</si>
  <si>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</si>
  <si>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</si>
  <si>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</si>
  <si>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</si>
  <si>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</si>
  <si>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</si>
  <si>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</si>
  <si>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</si>
  <si>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</si>
  <si>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</si>
  <si>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</si>
  <si>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</si>
  <si>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</si>
  <si>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</si>
  <si>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</si>
  <si>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</si>
  <si>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</si>
  <si>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</si>
  <si>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</si>
  <si>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</si>
  <si>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</si>
  <si>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</si>
  <si>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</si>
  <si>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</si>
  <si>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</si>
  <si>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</si>
  <si>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</si>
  <si>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</si>
  <si>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</si>
  <si>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</si>
  <si>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</si>
  <si>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</si>
  <si>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</si>
  <si>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</si>
  <si>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</si>
  <si>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</si>
  <si>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</si>
  <si>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</si>
  <si>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</si>
  <si>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</si>
  <si>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</si>
  <si>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</si>
  <si>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</si>
  <si>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</si>
  <si>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</si>
  <si>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</si>
  <si>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</si>
  <si>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</si>
  <si>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</si>
  <si>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</si>
  <si>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</si>
  <si>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</si>
  <si>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</si>
  <si>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</si>
  <si>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</si>
  <si>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</si>
  <si>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</si>
  <si>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</si>
  <si>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</si>
  <si>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</si>
  <si>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</si>
  <si>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</si>
  <si>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</si>
  <si>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</si>
  <si>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</si>
  <si>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</si>
  <si>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</si>
  <si>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</si>
  <si>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</si>
  <si>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</si>
  <si>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</si>
  <si>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</si>
  <si>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</si>
  <si>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</si>
  <si>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</si>
  <si>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</si>
  <si>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</si>
  <si>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</si>
  <si>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</si>
  <si>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</si>
  <si>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</si>
  <si>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</si>
  <si>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</si>
  <si>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</si>
  <si>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</si>
  <si>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</si>
  <si>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</si>
  <si>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</si>
  <si>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</si>
  <si>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</si>
  <si>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</si>
  <si>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</si>
  <si>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</si>
  <si>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</si>
  <si>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</si>
  <si>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</si>
  <si>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</si>
  <si>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</si>
  <si>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</si>
  <si>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</si>
  <si>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</si>
  <si>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</si>
  <si>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</si>
  <si>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</si>
  <si>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</si>
  <si>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</si>
  <si>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</si>
  <si>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</si>
  <si>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</si>
  <si>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</si>
  <si>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</si>
  <si>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</si>
  <si>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</si>
  <si>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</si>
  <si>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</si>
  <si>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</si>
  <si>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</si>
  <si>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</si>
  <si>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</si>
  <si>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</si>
  <si>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</si>
  <si>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</si>
  <si>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</si>
  <si>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</si>
  <si>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</si>
  <si>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</si>
  <si>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</si>
  <si>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</si>
  <si>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</si>
  <si>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</si>
  <si>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</si>
  <si>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</si>
  <si>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</si>
  <si>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</si>
  <si>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</si>
  <si>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</si>
  <si>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</si>
  <si>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</si>
  <si>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</si>
  <si>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</si>
  <si>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</si>
  <si>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</si>
  <si>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</si>
  <si>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</si>
  <si>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</si>
  <si>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</si>
  <si>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</si>
  <si>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</si>
  <si>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</si>
  <si>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</si>
  <si>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</si>
  <si>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</si>
  <si>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</si>
  <si>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</si>
  <si>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</si>
  <si>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</si>
  <si>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</si>
  <si>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</si>
  <si>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</si>
  <si>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</si>
  <si>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</si>
  <si>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</si>
  <si>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</si>
  <si>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</si>
  <si>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</si>
  <si>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</si>
  <si>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</si>
  <si>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</si>
  <si>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</si>
  <si>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</si>
  <si>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</si>
  <si>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</si>
  <si>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</si>
  <si>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</si>
  <si>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</si>
  <si>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</si>
  <si>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</si>
  <si>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</si>
  <si>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</si>
  <si>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</si>
  <si>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</si>
  <si>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</si>
  <si>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</si>
  <si>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</si>
  <si>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</si>
  <si>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</si>
  <si>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</si>
  <si>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</si>
  <si>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</si>
  <si>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</si>
  <si>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</si>
  <si>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</si>
  <si>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</si>
  <si>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</si>
  <si>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</si>
  <si>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</si>
  <si>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</si>
  <si>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</si>
  <si>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</si>
  <si>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</si>
  <si>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</si>
  <si>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</si>
  <si>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</si>
  <si>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</si>
  <si>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</si>
  <si>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</si>
  <si>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</si>
  <si>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</si>
  <si>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</si>
  <si>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</si>
  <si>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</si>
  <si>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</si>
  <si>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</si>
  <si>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</si>
  <si>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</si>
  <si>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</si>
  <si>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</si>
  <si>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</si>
  <si>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</si>
  <si>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</si>
  <si>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</si>
  <si>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</si>
  <si>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</si>
  <si>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</si>
  <si>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</si>
  <si>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</si>
  <si>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</si>
  <si>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</si>
  <si>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</si>
  <si>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</si>
  <si>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</si>
  <si>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</si>
  <si>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</si>
  <si>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</si>
  <si>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</si>
  <si>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</si>
  <si>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</si>
  <si>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</si>
  <si>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</si>
  <si>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</si>
  <si>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</si>
  <si>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</si>
  <si>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</si>
  <si>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</si>
  <si>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</si>
  <si>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</si>
  <si>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</si>
  <si>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</si>
  <si>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</si>
  <si>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</si>
  <si>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</si>
  <si>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</si>
  <si>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</si>
  <si>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</si>
  <si>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</si>
  <si>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</si>
  <si>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</si>
  <si>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</si>
  <si>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</si>
  <si>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</si>
  <si>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</si>
  <si>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</si>
  <si>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</si>
  <si>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</si>
  <si>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</si>
  <si>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</si>
  <si>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</si>
  <si>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</si>
  <si>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</si>
  <si>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</si>
  <si>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</si>
  <si>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</si>
  <si>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</si>
  <si>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</si>
  <si>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</si>
  <si>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</si>
  <si>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</si>
  <si>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</si>
  <si>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</si>
  <si>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</si>
  <si>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</si>
  <si>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</si>
  <si>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</si>
  <si>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</si>
  <si>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</si>
  <si>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</si>
  <si>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</si>
  <si>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</si>
  <si>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</si>
  <si>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</si>
  <si>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</si>
  <si>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</si>
  <si>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</si>
  <si>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</si>
  <si>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</si>
  <si>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</si>
  <si>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</si>
  <si>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</si>
  <si>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</si>
  <si>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</si>
  <si>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</si>
  <si>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</si>
  <si>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</si>
  <si>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</si>
  <si>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</si>
  <si>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</si>
  <si>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</si>
  <si>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</si>
  <si>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</si>
  <si>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</si>
  <si>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</si>
  <si>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</si>
  <si>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</si>
  <si>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</si>
  <si>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</si>
  <si>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</si>
  <si>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</si>
  <si>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</si>
  <si>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</si>
  <si>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</si>
  <si>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</si>
  <si>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</si>
  <si>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</si>
  <si>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</si>
  <si>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</si>
  <si>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</si>
  <si>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</si>
  <si>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</si>
  <si>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</si>
  <si>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</si>
  <si>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</si>
  <si>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</si>
  <si>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</si>
  <si>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</si>
  <si>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</si>
  <si>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</si>
  <si>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</si>
  <si>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</si>
  <si>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</si>
  <si>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</si>
  <si>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</si>
  <si>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</si>
  <si>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</si>
  <si>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</si>
  <si>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</si>
  <si>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</si>
  <si>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</si>
  <si>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</si>
  <si>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</si>
  <si>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</si>
  <si>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</si>
  <si>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</si>
  <si>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</si>
  <si>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</si>
  <si>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</si>
  <si>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</si>
  <si>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</si>
  <si>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</si>
  <si>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</si>
  <si>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</si>
  <si>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</si>
  <si>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</si>
  <si>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</si>
  <si>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</si>
  <si>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</si>
  <si>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</si>
  <si>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</si>
  <si>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</si>
  <si>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</si>
  <si>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</si>
  <si>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</si>
  <si>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</si>
  <si>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</si>
  <si>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</si>
  <si>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</si>
  <si>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</si>
  <si>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</si>
  <si>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</si>
  <si>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</si>
  <si>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</si>
  <si>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</si>
  <si>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</si>
  <si>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</si>
  <si>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</si>
  <si>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</si>
  <si>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</si>
  <si>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</si>
  <si>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</si>
  <si>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</si>
  <si>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</si>
  <si>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</si>
  <si>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</si>
  <si>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</si>
  <si>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</si>
  <si>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</si>
  <si>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</si>
  <si>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</si>
  <si>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</si>
  <si>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</si>
  <si>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</si>
  <si>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</si>
  <si>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</si>
  <si>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</si>
  <si>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</si>
  <si>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</si>
  <si>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</si>
  <si>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</si>
  <si>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</si>
  <si>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</si>
  <si>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</si>
  <si>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</si>
  <si>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</si>
  <si>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</si>
  <si>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</si>
  <si>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</si>
  <si>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</si>
  <si>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</si>
  <si>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</si>
  <si>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</si>
  <si>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</si>
  <si>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</si>
  <si>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</si>
  <si>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</si>
  <si>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</si>
  <si>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</si>
  <si>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</si>
  <si>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</si>
  <si>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</si>
  <si>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</si>
  <si>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</si>
  <si>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</si>
  <si>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</si>
  <si>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</si>
  <si>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</si>
  <si>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</si>
  <si>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</si>
  <si>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</si>
  <si>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</si>
  <si>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</si>
  <si>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</si>
  <si>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</si>
  <si>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</si>
  <si>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</si>
  <si>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</si>
  <si>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</si>
  <si>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</si>
  <si>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</si>
  <si>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</si>
  <si>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</si>
  <si>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</si>
  <si>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</si>
  <si>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</si>
  <si>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</si>
  <si>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</si>
  <si>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</si>
  <si>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</si>
  <si>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</si>
  <si>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</si>
  <si>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</si>
  <si>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</si>
  <si>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</si>
  <si>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</si>
  <si>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</si>
  <si>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</si>
  <si>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</si>
  <si>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</si>
  <si>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</si>
  <si>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</si>
  <si>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</si>
  <si>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</si>
  <si>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</si>
  <si>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</si>
  <si>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</si>
  <si>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</si>
  <si>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</si>
  <si>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</si>
  <si>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</si>
  <si>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</si>
  <si>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</si>
  <si>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</si>
  <si>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</si>
  <si>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</si>
  <si>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</si>
  <si>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</si>
  <si>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</si>
  <si>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</si>
  <si>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</si>
  <si>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</si>
  <si>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</si>
  <si>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</si>
  <si>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</si>
  <si>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</si>
  <si>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</si>
  <si>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</si>
  <si>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</si>
  <si>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</si>
  <si>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</si>
  <si>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</si>
  <si>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</si>
  <si>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</si>
  <si>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</si>
  <si>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</si>
  <si>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</si>
  <si>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</si>
  <si>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</si>
  <si>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</si>
  <si>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</si>
  <si>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</si>
  <si>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</si>
  <si>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</si>
  <si>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</si>
  <si>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</si>
  <si>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</si>
  <si>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</si>
  <si>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</si>
  <si>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</si>
  <si>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</si>
  <si>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</si>
  <si>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</si>
  <si>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</si>
  <si>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</si>
  <si>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</si>
  <si>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</si>
  <si>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</si>
  <si>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</si>
  <si>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</si>
  <si>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</si>
  <si>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</si>
  <si>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</si>
  <si>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</si>
  <si>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</si>
  <si>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</si>
  <si>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</si>
  <si>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</si>
  <si>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</si>
  <si>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</si>
  <si>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</si>
  <si>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</si>
  <si>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</si>
  <si>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</si>
  <si>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</si>
  <si>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</si>
  <si>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</si>
  <si>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</si>
  <si>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</si>
  <si>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</si>
  <si>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</si>
  <si>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</si>
  <si>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</si>
  <si>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</si>
  <si>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</si>
  <si>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</si>
  <si>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</si>
  <si>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</si>
  <si>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</si>
  <si>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</si>
  <si>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</si>
  <si>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</si>
  <si>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</si>
  <si>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</si>
  <si>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</si>
  <si>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</si>
  <si>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</si>
  <si>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</si>
  <si>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</si>
  <si>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</si>
  <si>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</si>
  <si>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</si>
  <si>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</si>
  <si>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</si>
  <si>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</si>
  <si>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</si>
  <si>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</si>
  <si>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</si>
  <si>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</si>
  <si>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</si>
  <si>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</si>
  <si>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</si>
  <si>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</si>
  <si>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</si>
  <si>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</si>
  <si>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</si>
  <si>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</si>
  <si>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</si>
  <si>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</si>
  <si>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</si>
  <si>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</si>
  <si>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</si>
  <si>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</si>
  <si>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</si>
  <si>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</si>
  <si>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</si>
  <si>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</si>
  <si>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</si>
  <si>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</si>
  <si>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</si>
  <si>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</si>
  <si>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</si>
  <si>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</si>
  <si>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</si>
  <si>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</si>
  <si>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</si>
  <si>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</si>
  <si>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</si>
  <si>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</si>
  <si>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</si>
  <si>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</si>
  <si>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</si>
  <si>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</si>
  <si>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</si>
  <si>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</si>
  <si>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</si>
  <si>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</si>
  <si>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</si>
  <si>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</si>
  <si>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</si>
  <si>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</si>
  <si>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</si>
  <si>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</si>
  <si>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</si>
  <si>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</si>
  <si>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</si>
  <si>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</si>
  <si>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</si>
  <si>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</si>
  <si>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</si>
  <si>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</si>
  <si>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</si>
  <si>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</si>
  <si>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</si>
  <si>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</si>
  <si>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</si>
  <si>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</si>
  <si>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</si>
  <si>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</si>
  <si>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</si>
  <si>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</si>
  <si>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</si>
  <si>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</si>
  <si>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</si>
  <si>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</si>
  <si>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</si>
  <si>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</si>
  <si>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</si>
  <si>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</si>
  <si>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</si>
  <si>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</si>
  <si>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</si>
  <si>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</si>
  <si>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</si>
  <si>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</si>
  <si>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</si>
  <si>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</si>
  <si>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</si>
  <si>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</si>
  <si>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</si>
  <si>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</si>
  <si>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</si>
  <si>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</si>
  <si>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</si>
  <si>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</si>
  <si>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</si>
  <si>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</si>
  <si>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</si>
  <si>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</si>
  <si>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</si>
  <si>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</si>
  <si>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</si>
  <si>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</si>
  <si>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</si>
  <si>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</si>
  <si>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</si>
  <si>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</si>
  <si>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</si>
  <si>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</si>
  <si>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</si>
  <si>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</si>
  <si>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</si>
  <si>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</si>
  <si>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</si>
  <si>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</si>
  <si>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</si>
  <si>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</si>
  <si>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</si>
  <si>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</si>
  <si>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</si>
  <si>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</si>
  <si>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</si>
  <si>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</si>
  <si>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</si>
  <si>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</si>
  <si>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</si>
  <si>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</si>
  <si>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</si>
  <si>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</si>
  <si>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</si>
  <si>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</si>
  <si>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</si>
  <si>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</si>
  <si>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</si>
  <si>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</si>
  <si>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</si>
  <si>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</si>
  <si>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</si>
  <si>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</si>
  <si>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</si>
  <si>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</si>
  <si>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</si>
  <si>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</si>
  <si>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</si>
  <si>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</si>
  <si>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</si>
  <si>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</si>
  <si>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</si>
  <si>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</si>
  <si>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</si>
  <si>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</si>
  <si>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</si>
  <si>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</si>
  <si>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</si>
  <si>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</si>
  <si>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</si>
  <si>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</si>
  <si>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</si>
  <si>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</si>
  <si>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</si>
  <si>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</si>
  <si>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</si>
  <si>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</si>
  <si>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</si>
  <si>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</si>
  <si>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</si>
  <si>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</si>
  <si>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</si>
  <si>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</si>
  <si>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</si>
  <si>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</si>
  <si>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</si>
  <si>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</si>
  <si>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</si>
  <si>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</si>
  <si>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</si>
  <si>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</si>
  <si>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</si>
  <si>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</si>
  <si>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</si>
  <si>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</si>
  <si>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</si>
  <si>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</si>
  <si>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</si>
  <si>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</si>
  <si>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</si>
  <si>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</si>
  <si>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</si>
  <si>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</si>
  <si>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</si>
  <si>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</si>
  <si>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</si>
  <si>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</si>
  <si>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</si>
  <si>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</si>
  <si>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</si>
  <si>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</si>
  <si>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</si>
  <si>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</si>
  <si>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</si>
  <si>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</si>
  <si>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</si>
  <si>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</si>
  <si>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</si>
  <si>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</si>
  <si>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</si>
  <si>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</si>
  <si>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</si>
  <si>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</si>
  <si>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</si>
  <si>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</si>
  <si>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</si>
  <si>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</si>
  <si>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</si>
  <si>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</si>
  <si>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</si>
  <si>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</si>
  <si>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</si>
  <si>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</si>
  <si>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</si>
  <si>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</si>
  <si>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</si>
  <si>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</si>
  <si>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</si>
  <si>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</si>
  <si>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</si>
  <si>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</si>
  <si>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</si>
  <si>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</si>
  <si>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</si>
  <si>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</si>
  <si>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</si>
  <si>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</si>
  <si>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</si>
  <si>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</si>
  <si>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</si>
  <si>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</si>
  <si>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</si>
  <si>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</si>
  <si>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</si>
  <si>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</si>
  <si>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</si>
  <si>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</si>
  <si>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</si>
  <si>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</si>
  <si>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</si>
  <si>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</si>
  <si>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</si>
  <si>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</si>
  <si>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</si>
  <si>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</si>
  <si>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</si>
  <si>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</si>
  <si>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</si>
  <si>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</si>
  <si>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</si>
  <si>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</si>
  <si>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</si>
  <si>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</si>
  <si>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</si>
  <si>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</si>
  <si>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</si>
  <si>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</si>
  <si>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</si>
  <si>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</si>
  <si>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</si>
  <si>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</si>
  <si>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</si>
  <si>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</si>
  <si>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</si>
  <si>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</si>
  <si>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</si>
  <si>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</si>
  <si>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</si>
  <si>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</si>
  <si>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</si>
  <si>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</si>
  <si>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</si>
  <si>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</si>
  <si>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</si>
  <si>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</si>
  <si>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</si>
  <si>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</si>
  <si>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</si>
  <si>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</si>
  <si>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</si>
  <si>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</si>
  <si>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</si>
  <si>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</si>
  <si>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</si>
  <si>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</si>
  <si>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</si>
  <si>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</si>
  <si>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</si>
  <si>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</si>
  <si>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</si>
  <si>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</si>
  <si>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</si>
  <si>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</si>
  <si>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</si>
  <si>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</si>
  <si>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</si>
  <si>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</si>
  <si>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</si>
  <si>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</si>
  <si>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</si>
  <si>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</si>
  <si>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</si>
  <si>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</si>
  <si>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</si>
  <si>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</si>
  <si>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</si>
  <si>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</si>
  <si>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</si>
  <si>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</si>
  <si>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</si>
  <si>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</si>
  <si>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</si>
  <si>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</si>
  <si>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</si>
  <si>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</si>
  <si>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</si>
  <si>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</si>
  <si>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</si>
  <si>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</si>
  <si>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</si>
  <si>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</si>
  <si>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</si>
  <si>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</si>
  <si>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</si>
  <si>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</si>
  <si>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</si>
  <si>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</si>
  <si>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</si>
  <si>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</si>
  <si>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</si>
  <si>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</si>
  <si>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</si>
  <si>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</si>
  <si>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</si>
  <si>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</si>
  <si>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</si>
  <si>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</si>
  <si>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</si>
  <si>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</si>
  <si>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</si>
  <si>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</si>
  <si>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</si>
  <si>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</si>
  <si>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</si>
  <si>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</si>
  <si>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</si>
  <si>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</si>
  <si>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</si>
  <si>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</si>
  <si>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</si>
  <si>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</si>
  <si>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</si>
  <si>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</si>
  <si>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</si>
  <si>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</si>
  <si>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</si>
  <si>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</si>
  <si>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</si>
  <si>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</si>
  <si>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</si>
  <si>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</si>
  <si>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</si>
  <si>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</si>
  <si>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</si>
  <si>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</si>
  <si>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</si>
  <si>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</si>
  <si>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</si>
  <si>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</si>
  <si>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</si>
  <si>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</si>
  <si>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</si>
  <si>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</si>
  <si>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</si>
  <si>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</si>
  <si>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</si>
  <si>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</si>
  <si>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</si>
  <si>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</si>
  <si>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</si>
  <si>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</si>
  <si>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</si>
  <si>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</si>
  <si>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</si>
  <si>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</si>
  <si>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</si>
  <si>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</si>
  <si>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</si>
  <si>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</si>
  <si>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</si>
  <si>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</si>
  <si>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</si>
  <si>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</si>
  <si>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</si>
  <si>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</si>
  <si>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</si>
  <si>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</si>
  <si>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</si>
  <si>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</si>
  <si>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</si>
  <si>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</si>
  <si>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</si>
  <si>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</si>
  <si>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</si>
  <si>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</si>
  <si>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</si>
  <si>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</si>
  <si>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</si>
  <si>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</si>
  <si>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</si>
  <si>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</si>
  <si>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</si>
  <si>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</si>
  <si>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</si>
  <si>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</si>
  <si>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</si>
  <si>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</si>
  <si>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</si>
  <si>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</si>
  <si>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</si>
  <si>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</si>
  <si>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</si>
  <si>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</si>
  <si>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</si>
  <si>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</si>
  <si>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</si>
  <si>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</si>
  <si>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</si>
  <si>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</si>
  <si>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</si>
  <si>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</si>
  <si>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</si>
  <si>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</si>
  <si>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</si>
  <si>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</si>
  <si>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</si>
  <si>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</si>
  <si>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</si>
  <si>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</si>
  <si>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</si>
  <si>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</si>
  <si>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</si>
  <si>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</si>
  <si>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</si>
  <si>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</si>
  <si>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</si>
  <si>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</si>
  <si>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</si>
  <si>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</si>
  <si>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</si>
  <si>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</si>
  <si>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</si>
  <si>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</si>
  <si>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</si>
  <si>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</si>
  <si>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</si>
  <si>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</si>
  <si>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</si>
  <si>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</si>
  <si>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</si>
  <si>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</si>
  <si>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</si>
  <si>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</si>
  <si>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</si>
  <si>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</si>
  <si>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</si>
  <si>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</si>
  <si>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</si>
  <si>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</si>
  <si>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</si>
  <si>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</si>
  <si>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</si>
  <si>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</si>
  <si>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</si>
  <si>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</si>
  <si>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</si>
  <si>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</si>
  <si>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</si>
  <si>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</si>
  <si>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</si>
  <si>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</si>
  <si>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</si>
  <si>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</si>
  <si>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</si>
  <si>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</si>
  <si>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</si>
  <si>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</si>
  <si>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</si>
  <si>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</si>
  <si>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</si>
  <si>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</si>
  <si>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</si>
  <si>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</si>
  <si>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</si>
  <si>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</si>
  <si>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</si>
  <si>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</si>
  <si>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</si>
  <si>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</si>
  <si>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</si>
  <si>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</si>
  <si>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</si>
  <si>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</si>
  <si>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</si>
  <si>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</si>
  <si>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</si>
  <si>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</si>
  <si>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</si>
  <si>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</si>
  <si>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</si>
  <si>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</si>
  <si>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</si>
  <si>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</si>
  <si>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</si>
  <si>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</si>
  <si>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</si>
  <si>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</si>
  <si>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</si>
  <si>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</si>
  <si>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</si>
  <si>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</si>
  <si>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</si>
  <si>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</si>
  <si>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</si>
  <si>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</si>
  <si>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</si>
  <si>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</si>
  <si>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</si>
  <si>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</si>
  <si>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</si>
  <si>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</si>
  <si>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</si>
  <si>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</si>
  <si>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</si>
  <si>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</si>
  <si>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</si>
  <si>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</si>
  <si>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</si>
  <si>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</si>
  <si>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</si>
  <si>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</si>
  <si>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</si>
  <si>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</si>
  <si>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</si>
  <si>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</si>
  <si>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</si>
  <si>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</si>
  <si>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</si>
  <si>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</si>
  <si>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</si>
  <si>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</si>
  <si>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</si>
  <si>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</si>
  <si>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</si>
  <si>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</si>
  <si>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</si>
  <si>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</si>
  <si>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</si>
  <si>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</si>
  <si>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</si>
  <si>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</si>
  <si>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</si>
  <si>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</si>
  <si>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</si>
  <si>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</si>
  <si>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</si>
  <si>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</si>
  <si>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</si>
  <si>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</si>
  <si>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</si>
  <si>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</si>
  <si>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</si>
  <si>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</si>
  <si>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</si>
  <si>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</si>
  <si>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</si>
  <si>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</si>
  <si>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</si>
  <si>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</si>
  <si>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</si>
  <si>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</si>
  <si>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</si>
  <si>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</si>
  <si>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</si>
  <si>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</si>
  <si>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</si>
  <si>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</si>
  <si>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</si>
  <si>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</si>
  <si>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</si>
  <si>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</si>
  <si>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</si>
  <si>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</si>
  <si>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</si>
  <si>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</si>
  <si>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</si>
  <si>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</si>
  <si>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</si>
  <si>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</si>
  <si>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</si>
  <si>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</si>
  <si>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</si>
  <si>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</si>
  <si>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</si>
  <si>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</si>
  <si>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</si>
  <si>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</si>
  <si>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</si>
  <si>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</si>
  <si>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</si>
  <si>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</si>
  <si>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</si>
  <si>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</si>
  <si>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</si>
  <si>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</si>
  <si>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</si>
  <si>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</si>
  <si>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</si>
  <si>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</si>
  <si>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</si>
  <si>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</si>
  <si>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</si>
  <si>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</si>
  <si>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</si>
  <si>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</si>
  <si>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</si>
  <si>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</si>
  <si>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</si>
  <si>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</si>
  <si>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</si>
  <si>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</si>
  <si>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</si>
  <si>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</si>
  <si>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</si>
  <si>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</si>
  <si>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</si>
  <si>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</si>
  <si>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</si>
  <si>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</si>
  <si>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</si>
  <si>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</si>
  <si>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</si>
  <si>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</si>
  <si>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</si>
  <si>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</si>
  <si>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</si>
  <si>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</si>
  <si>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</si>
  <si>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</si>
  <si>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</si>
  <si>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</si>
  <si>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</si>
  <si>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</si>
  <si>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</si>
  <si>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</si>
  <si>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</si>
  <si>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</si>
  <si>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</si>
  <si>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</si>
  <si>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</si>
  <si>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</si>
  <si>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</si>
  <si>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</si>
  <si>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</si>
  <si>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</si>
  <si>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</si>
  <si>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</si>
  <si>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</si>
  <si>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</si>
  <si>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</si>
  <si>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</si>
  <si>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</si>
  <si>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</si>
  <si>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</si>
  <si>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</si>
  <si>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</si>
  <si>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</si>
  <si>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</si>
  <si>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</si>
  <si>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</si>
  <si>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</si>
  <si>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</si>
  <si>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</si>
  <si>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</si>
  <si>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</si>
  <si>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</si>
  <si>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</si>
  <si>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</si>
  <si>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</si>
  <si>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</si>
  <si>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</si>
  <si>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</si>
  <si>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</si>
  <si>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</si>
  <si>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</si>
  <si>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</si>
  <si>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</si>
  <si>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</si>
  <si>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</si>
  <si>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</si>
  <si>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</si>
  <si>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</si>
  <si>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</si>
  <si>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</si>
  <si>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</si>
  <si>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</si>
  <si>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</si>
  <si>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</si>
  <si>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</si>
  <si>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</si>
  <si>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</si>
  <si>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</si>
  <si>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</si>
  <si>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</si>
  <si>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</si>
  <si>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</si>
  <si>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</si>
  <si>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</si>
  <si>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</si>
  <si>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</si>
  <si>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</si>
  <si>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</si>
  <si>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</si>
  <si>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</si>
  <si>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</si>
  <si>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</si>
  <si>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</si>
  <si>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</si>
  <si>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</si>
  <si>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</si>
  <si>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</si>
  <si>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</si>
  <si>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</si>
  <si>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</si>
  <si>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</si>
  <si>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</si>
  <si>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</si>
  <si>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</si>
  <si>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</si>
  <si>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</si>
  <si>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</si>
  <si>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</si>
  <si>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</si>
  <si>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</si>
  <si>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</si>
  <si>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</si>
  <si>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</si>
  <si>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</si>
  <si>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</si>
  <si>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</si>
  <si>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</si>
  <si>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</si>
  <si>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</si>
  <si>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</si>
  <si>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</si>
  <si>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</si>
  <si>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</si>
  <si>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</si>
  <si>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</si>
  <si>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</si>
  <si>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</si>
  <si>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</si>
  <si>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</si>
  <si>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</si>
  <si>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</si>
  <si>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</si>
  <si>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</si>
  <si>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</si>
  <si>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</si>
  <si>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</si>
  <si>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</si>
  <si>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</si>
  <si>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</si>
  <si>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</si>
  <si>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</si>
  <si>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</si>
  <si>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</si>
  <si>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</si>
  <si>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</si>
  <si>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</si>
  <si>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</si>
  <si>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</si>
  <si>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</si>
  <si>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</si>
  <si>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</si>
  <si>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</si>
  <si>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</si>
  <si>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</si>
  <si>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</si>
  <si>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</si>
  <si>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</si>
  <si>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</si>
  <si>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</si>
  <si>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</si>
  <si>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</si>
  <si>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</si>
  <si>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</si>
  <si>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</si>
  <si>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</si>
  <si>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</si>
  <si>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</si>
  <si>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</si>
  <si>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</si>
  <si>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</si>
  <si>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</si>
  <si>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</si>
  <si>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</si>
  <si>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</si>
  <si>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</si>
  <si>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</si>
  <si>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</si>
  <si>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</si>
  <si>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</si>
  <si>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</si>
  <si>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</si>
  <si>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</si>
  <si>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</si>
  <si>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</si>
  <si>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</si>
  <si>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</si>
  <si>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</si>
  <si>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</si>
  <si>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</si>
  <si>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</si>
  <si>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</si>
  <si>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</si>
  <si>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</si>
  <si>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</si>
  <si>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</si>
  <si>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</si>
  <si>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</si>
  <si>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</si>
  <si>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</si>
  <si>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</si>
  <si>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</si>
  <si>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</si>
  <si>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</si>
  <si>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</si>
  <si>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</si>
  <si>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</si>
  <si>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</si>
  <si>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</si>
  <si>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</si>
  <si>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</si>
  <si>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</si>
  <si>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</si>
  <si>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</si>
  <si>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</si>
  <si>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</si>
  <si>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</si>
  <si>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</si>
  <si>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</si>
  <si>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</si>
  <si>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</si>
  <si>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</si>
  <si>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</si>
  <si>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</si>
  <si>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</si>
  <si>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</si>
  <si>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</si>
  <si>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</si>
  <si>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</si>
  <si>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</si>
  <si>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</si>
  <si>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</si>
  <si>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</si>
  <si>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</si>
  <si>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</si>
  <si>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</si>
  <si>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</si>
  <si>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</si>
  <si>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</si>
  <si>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</si>
  <si>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</si>
  <si>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</si>
  <si>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</si>
  <si>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</si>
  <si>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</si>
  <si>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</si>
  <si>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</si>
  <si>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</si>
  <si>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</si>
  <si>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</si>
  <si>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</si>
  <si>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</si>
  <si>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</si>
  <si>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</si>
  <si>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</si>
  <si>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</si>
  <si>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</si>
  <si>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</si>
  <si>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</si>
  <si>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</si>
  <si>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</si>
  <si>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</si>
  <si>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</si>
  <si>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</si>
  <si>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</si>
  <si>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</si>
  <si>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</si>
  <si>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</si>
  <si>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</si>
  <si>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</si>
  <si>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</si>
  <si>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</si>
  <si>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</si>
  <si>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</si>
  <si>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</si>
  <si>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</si>
  <si>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</si>
  <si>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</si>
  <si>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</si>
  <si>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</si>
  <si>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</si>
  <si>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</si>
  <si>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</si>
  <si>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</si>
  <si>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</si>
  <si>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</si>
  <si>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</si>
  <si>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</si>
  <si>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</si>
  <si>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</si>
  <si>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</si>
  <si>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</si>
  <si>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</si>
  <si>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</si>
  <si>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</si>
  <si>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</si>
  <si>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</si>
  <si>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</si>
  <si>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</si>
  <si>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</si>
  <si>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</si>
  <si>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</si>
  <si>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</si>
  <si>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</si>
  <si>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</si>
  <si>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</si>
  <si>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</si>
  <si>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</si>
  <si>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</si>
  <si>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</si>
  <si>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</si>
  <si>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</si>
  <si>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</si>
  <si>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</si>
  <si>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</si>
  <si>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</si>
  <si>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</si>
  <si>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</si>
  <si>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</si>
  <si>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</si>
  <si>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</si>
  <si>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</si>
  <si>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</si>
  <si>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</si>
  <si>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</si>
  <si>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</si>
  <si>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</si>
  <si>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</si>
  <si>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</si>
  <si>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</si>
  <si>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</si>
  <si>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</si>
  <si>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</si>
  <si>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</si>
  <si>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</si>
  <si>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</si>
  <si>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</si>
  <si>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</si>
  <si>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</si>
  <si>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</si>
  <si>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</si>
  <si>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</si>
  <si>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</si>
  <si>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</si>
  <si>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</si>
  <si>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</si>
  <si>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</si>
  <si>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</si>
  <si>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</si>
  <si>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</si>
  <si>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</si>
  <si>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</si>
  <si>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</si>
  <si>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</si>
  <si>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</si>
  <si>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</si>
  <si>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</si>
  <si>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</si>
  <si>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</si>
  <si>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</si>
  <si>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</si>
  <si>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</si>
  <si>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</si>
  <si>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</si>
  <si>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</si>
  <si>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</si>
  <si>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</si>
  <si>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</si>
  <si>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</si>
  <si>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</si>
  <si>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</si>
  <si>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</si>
  <si>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</si>
  <si>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</si>
  <si>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</si>
  <si>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</si>
  <si>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</si>
  <si>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</si>
  <si>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</si>
  <si>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</si>
  <si>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</si>
  <si>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</si>
  <si>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</si>
  <si>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</si>
  <si>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</si>
  <si>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</si>
  <si>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</si>
  <si>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</si>
  <si>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</si>
  <si>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</si>
  <si>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</si>
  <si>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</si>
  <si>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</si>
  <si>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</si>
  <si>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</si>
  <si>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</si>
  <si>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</si>
  <si>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</si>
  <si>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</si>
  <si>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</si>
  <si>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</si>
  <si>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</si>
  <si>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</si>
  <si>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</si>
  <si>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</si>
  <si>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</si>
  <si>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</si>
  <si>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</si>
  <si>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</si>
  <si>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</si>
  <si>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</si>
  <si>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</si>
  <si>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</si>
  <si>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</si>
  <si>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</si>
  <si>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</si>
  <si>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</si>
  <si>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</si>
  <si>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</si>
  <si>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</si>
  <si>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</si>
  <si>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</si>
  <si>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</si>
  <si>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</si>
  <si>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</si>
  <si>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</si>
  <si>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</si>
  <si>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</si>
  <si>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</si>
  <si>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</si>
  <si>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</si>
  <si>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</si>
  <si>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</si>
  <si>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</si>
  <si>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</si>
  <si>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</si>
  <si>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</si>
  <si>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</si>
  <si>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</si>
  <si>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</si>
  <si>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</si>
  <si>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</si>
  <si>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</si>
  <si>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</si>
  <si>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</si>
  <si>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</si>
  <si>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</si>
  <si>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</si>
  <si>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</si>
  <si>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</si>
  <si>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</si>
  <si>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</si>
  <si>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</si>
  <si>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</si>
  <si>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</si>
  <si>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</si>
  <si>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</si>
  <si>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</si>
  <si>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</si>
  <si>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</si>
  <si>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</si>
  <si>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</si>
  <si>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</si>
  <si>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</si>
  <si>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</si>
  <si>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</si>
  <si>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</si>
  <si>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</si>
  <si>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</si>
  <si>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</si>
  <si>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</si>
  <si>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</si>
  <si>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</si>
  <si>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</si>
  <si>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</si>
  <si>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</si>
  <si>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</si>
  <si>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</si>
  <si>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</si>
  <si>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</si>
  <si>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</si>
  <si>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</si>
  <si>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</si>
  <si>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</si>
  <si>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</si>
  <si>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</si>
  <si>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</si>
  <si>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</si>
  <si>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</si>
  <si>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</si>
  <si>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</si>
  <si>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</si>
  <si>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</si>
  <si>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</si>
  <si>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</si>
  <si>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</si>
  <si>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</si>
  <si>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</si>
  <si>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</si>
  <si>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</si>
  <si>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</si>
  <si>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</si>
  <si>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</si>
  <si>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</si>
  <si>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</si>
  <si>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</si>
  <si>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</si>
  <si>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</si>
  <si>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</si>
  <si>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</si>
  <si>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</si>
  <si>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</si>
  <si>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</si>
  <si>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</si>
  <si>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</si>
  <si>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</si>
  <si>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</si>
  <si>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</si>
  <si>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</si>
  <si>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</si>
  <si>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</si>
  <si>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</si>
  <si>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</si>
  <si>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</si>
  <si>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</si>
  <si>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</si>
  <si>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</si>
  <si>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</si>
  <si>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</si>
  <si>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</si>
  <si>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</si>
  <si>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</si>
  <si>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</si>
  <si>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</si>
  <si>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</si>
  <si>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</si>
  <si>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</si>
  <si>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</si>
  <si>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</si>
  <si>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</si>
  <si>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</si>
  <si>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</si>
  <si>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</si>
  <si>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</si>
  <si>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</si>
  <si>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</si>
  <si>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</si>
  <si>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</si>
  <si>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</si>
  <si>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</si>
  <si>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</si>
  <si>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</si>
  <si>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</si>
  <si>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</si>
  <si>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</si>
  <si>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</si>
  <si>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</si>
  <si>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</si>
  <si>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</si>
  <si>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</si>
  <si>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</si>
  <si>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</si>
  <si>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</si>
  <si>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</si>
  <si>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</si>
  <si>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</si>
  <si>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</si>
  <si>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</si>
  <si>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</si>
  <si>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</si>
  <si>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</si>
  <si>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</si>
  <si>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</si>
  <si>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</si>
  <si>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</si>
  <si>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</si>
  <si>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</si>
  <si>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</si>
  <si>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</si>
  <si>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</si>
  <si>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</si>
  <si>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</si>
  <si>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</si>
  <si>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</si>
  <si>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</si>
  <si>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</si>
  <si>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</si>
  <si>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</si>
  <si>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</si>
  <si>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</si>
  <si>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</si>
  <si>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</si>
  <si>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</si>
  <si>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</si>
  <si>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</si>
  <si>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</si>
  <si>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</si>
  <si>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</si>
  <si>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</si>
  <si>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</si>
  <si>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</si>
  <si>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</si>
  <si>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</si>
  <si>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</si>
  <si>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</si>
  <si>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</si>
  <si>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</si>
  <si>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</si>
  <si>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</si>
  <si>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</si>
  <si>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</si>
  <si>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</si>
  <si>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</si>
  <si>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</si>
  <si>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</si>
  <si>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</si>
  <si>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</si>
  <si>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</si>
  <si>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</si>
  <si>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</si>
  <si>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</si>
  <si>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</si>
  <si>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</si>
  <si>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</si>
  <si>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</si>
  <si>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</si>
  <si>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</si>
  <si>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</si>
  <si>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</si>
  <si>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</si>
  <si>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</si>
  <si>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</si>
  <si>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</si>
  <si>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</si>
  <si>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</si>
  <si>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</si>
  <si>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</si>
  <si>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</si>
  <si>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</si>
  <si>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</si>
  <si>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</si>
  <si>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</si>
  <si>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</si>
  <si>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</si>
  <si>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</si>
  <si>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</si>
  <si>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</si>
  <si>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</si>
  <si>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</si>
  <si>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</si>
  <si>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</si>
  <si>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</si>
  <si>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</si>
  <si>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</si>
  <si>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</si>
  <si>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</si>
  <si>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</si>
  <si>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</si>
  <si>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</si>
  <si>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</si>
  <si>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</si>
  <si>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</si>
  <si>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</si>
  <si>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</si>
  <si>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</si>
  <si>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</si>
  <si>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</si>
  <si>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</si>
  <si>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</si>
  <si>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</si>
  <si>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</si>
  <si>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</si>
  <si>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</si>
  <si>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</si>
  <si>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</si>
  <si>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</si>
  <si>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</si>
  <si>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</si>
  <si>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</si>
  <si>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</si>
  <si>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</si>
  <si>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</si>
  <si>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</si>
  <si>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</si>
  <si>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</si>
  <si>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</si>
  <si>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</si>
  <si>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</si>
  <si>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</si>
  <si>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</si>
  <si>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</si>
  <si>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</si>
  <si>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</si>
  <si>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</si>
  <si>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</si>
  <si>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</si>
  <si>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</si>
  <si>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</si>
  <si>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</si>
  <si>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</si>
  <si>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</si>
  <si>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</si>
  <si>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</si>
  <si>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</si>
  <si>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</si>
  <si>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</si>
  <si>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</si>
  <si>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</si>
  <si>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</si>
  <si>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</si>
  <si>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</si>
  <si>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</si>
  <si>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</si>
  <si>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</si>
  <si>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</si>
  <si>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</si>
  <si>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</si>
  <si>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</si>
  <si>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</si>
  <si>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</si>
  <si>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</si>
  <si>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</si>
  <si>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</si>
  <si>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</si>
  <si>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</si>
  <si>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</si>
  <si>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</si>
  <si>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</si>
  <si>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</si>
  <si>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</si>
  <si>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</si>
  <si>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</si>
  <si>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</si>
  <si>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</si>
  <si>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</si>
  <si>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</si>
  <si>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</si>
  <si>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</si>
  <si>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</si>
  <si>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</si>
  <si>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</si>
  <si>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</si>
  <si>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</si>
  <si>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</si>
  <si>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</si>
  <si>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</si>
  <si>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</si>
  <si>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</si>
  <si>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</si>
  <si>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</si>
  <si>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</si>
  <si>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</si>
  <si>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</si>
  <si>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</si>
  <si>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</si>
  <si>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</si>
  <si>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</si>
  <si>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</si>
  <si>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</si>
  <si>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</si>
  <si>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</si>
  <si>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</si>
  <si>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</si>
  <si>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</si>
  <si>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</si>
  <si>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</si>
  <si>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</si>
  <si>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</si>
  <si>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</si>
  <si>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</si>
  <si>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</si>
  <si>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</si>
  <si>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</si>
  <si>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</si>
  <si>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</si>
  <si>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</si>
  <si>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</si>
  <si>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</si>
  <si>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</si>
  <si>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</si>
  <si>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</si>
  <si>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</si>
  <si>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</si>
  <si>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</si>
  <si>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</si>
  <si>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</si>
  <si>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</si>
  <si>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</si>
  <si>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</si>
  <si>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</si>
  <si>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</si>
  <si>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</si>
  <si>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</si>
  <si>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</si>
  <si>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</si>
  <si>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</si>
  <si>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</si>
  <si>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</si>
  <si>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</si>
  <si>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</si>
  <si>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</si>
  <si>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</si>
  <si>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</si>
  <si>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</si>
  <si>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</si>
  <si>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</si>
  <si>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</si>
  <si>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</si>
  <si>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</si>
  <si>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</si>
  <si>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</si>
  <si>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</si>
  <si>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</si>
  <si>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</si>
  <si>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</si>
  <si>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</si>
  <si>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</si>
  <si>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</si>
  <si>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</si>
  <si>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</si>
  <si>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</si>
  <si>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</si>
  <si>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</si>
  <si>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</si>
  <si>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</si>
  <si>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</si>
  <si>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</si>
  <si>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</si>
  <si>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</si>
  <si>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</si>
  <si>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</si>
  <si>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</si>
  <si>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</si>
  <si>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</si>
  <si>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</si>
  <si>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</si>
  <si>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</si>
  <si>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</si>
  <si>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</si>
  <si>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</si>
  <si>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</si>
  <si>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</si>
  <si>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</si>
  <si>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</si>
  <si>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</si>
  <si>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</si>
  <si>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</si>
  <si>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</si>
  <si>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</si>
  <si>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</si>
  <si>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</si>
  <si>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</si>
  <si>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</si>
  <si>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</si>
  <si>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</si>
  <si>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</si>
  <si>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</si>
  <si>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</si>
  <si>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</si>
  <si>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</si>
  <si>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</si>
  <si>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</si>
  <si>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</si>
  <si>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</si>
  <si>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</si>
  <si>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</si>
  <si>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</si>
  <si>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</si>
  <si>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</si>
  <si>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</si>
  <si>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</si>
  <si>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</si>
  <si>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</si>
  <si>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</si>
  <si>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</si>
  <si>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</si>
  <si>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</si>
  <si>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</si>
  <si>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</si>
  <si>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</si>
  <si>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</si>
  <si>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</si>
  <si>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</si>
  <si>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</si>
  <si>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</si>
  <si>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</si>
  <si>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</si>
  <si>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</si>
  <si>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</si>
  <si>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</si>
  <si>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</si>
  <si>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</si>
  <si>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</si>
  <si>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</si>
  <si>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</si>
  <si>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</si>
  <si>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</si>
  <si>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</si>
  <si>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</si>
  <si>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</si>
  <si>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</si>
  <si>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</si>
  <si>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</si>
  <si>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</si>
  <si>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</si>
  <si>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</si>
  <si>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</si>
  <si>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</si>
  <si>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</si>
  <si>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</si>
  <si>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</si>
  <si>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</si>
  <si>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</si>
  <si>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</si>
  <si>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</si>
  <si>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</si>
  <si>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</si>
  <si>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</si>
  <si>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</si>
  <si>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</si>
  <si>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</si>
  <si>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</si>
  <si>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</si>
  <si>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</si>
  <si>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</si>
  <si>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</si>
  <si>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</si>
  <si>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</si>
  <si>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</si>
  <si>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</si>
  <si>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</si>
  <si>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</si>
  <si>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</si>
  <si>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</si>
  <si>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</si>
  <si>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</si>
  <si>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</si>
  <si>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</si>
  <si>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</si>
  <si>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</si>
  <si>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</si>
  <si>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</si>
  <si>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</si>
  <si>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</si>
  <si>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</si>
  <si>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</si>
  <si>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</si>
  <si>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</si>
  <si>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</si>
  <si>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</si>
  <si>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</si>
  <si>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</si>
  <si>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</si>
  <si>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</si>
  <si>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</si>
  <si>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</si>
  <si>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</si>
  <si>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</si>
  <si>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</si>
  <si>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</si>
  <si>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</si>
  <si>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</si>
  <si>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</si>
  <si>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</si>
  <si>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</si>
  <si>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</si>
  <si>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</si>
  <si>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</si>
  <si>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</si>
  <si>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</si>
  <si>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</si>
  <si>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</si>
  <si>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</si>
  <si>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</si>
  <si>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</si>
  <si>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</si>
  <si>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</si>
  <si>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</si>
  <si>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</si>
  <si>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</si>
  <si>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</si>
  <si>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</si>
  <si>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</si>
  <si>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</si>
  <si>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</si>
  <si>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</si>
  <si>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</si>
  <si>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</si>
  <si>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</si>
  <si>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</si>
  <si>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</si>
  <si>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</si>
  <si>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</si>
  <si>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</si>
  <si>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</si>
  <si>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</si>
  <si>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</si>
  <si>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</si>
  <si>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</si>
  <si>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</si>
  <si>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</si>
  <si>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</si>
  <si>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</si>
  <si>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</si>
  <si>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</si>
  <si>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</si>
  <si>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</si>
  <si>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</si>
  <si>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</si>
  <si>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</si>
  <si>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</si>
  <si>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</si>
  <si>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</si>
  <si>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</si>
  <si>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</si>
  <si>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</si>
  <si>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</si>
  <si>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</si>
  <si>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</si>
  <si>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</si>
  <si>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</si>
  <si>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</si>
  <si>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</si>
  <si>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</si>
  <si>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</si>
  <si>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</si>
  <si>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</si>
  <si>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</si>
  <si>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</si>
  <si>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</si>
  <si>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</si>
  <si>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</si>
  <si>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</si>
  <si>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</si>
  <si>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</si>
  <si>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</si>
  <si>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</si>
  <si>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</si>
  <si>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</si>
  <si>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</si>
  <si>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</si>
  <si>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</si>
  <si>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</si>
  <si>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</si>
  <si>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</si>
  <si>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</si>
  <si>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</si>
  <si>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</si>
  <si>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</si>
  <si>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</si>
  <si>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</si>
  <si>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</si>
  <si>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</si>
  <si>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</si>
  <si>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</si>
  <si>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</si>
  <si>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</si>
  <si>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</si>
  <si>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</si>
  <si>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</si>
  <si>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</si>
  <si>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</si>
  <si>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</si>
  <si>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</si>
  <si>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</si>
  <si>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</si>
  <si>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</si>
  <si>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</si>
  <si>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</si>
  <si>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</si>
  <si>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</si>
  <si>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</si>
  <si>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</si>
  <si>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</si>
  <si>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</si>
  <si>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</si>
  <si>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</si>
  <si>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</si>
  <si>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</si>
  <si>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</si>
  <si>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</si>
  <si>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</si>
  <si>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</si>
  <si>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</si>
  <si>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</si>
  <si>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</si>
  <si>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</si>
  <si>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</si>
  <si>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</si>
  <si>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</si>
  <si>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</si>
  <si>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</si>
  <si>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</si>
  <si>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</si>
  <si>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</si>
  <si>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</si>
  <si>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</si>
  <si>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</si>
  <si>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</si>
  <si>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</si>
  <si>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</si>
  <si>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</si>
  <si>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</si>
  <si>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</si>
  <si>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</si>
  <si>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</si>
  <si>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</si>
  <si>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</si>
  <si>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</si>
  <si>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</si>
  <si>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</si>
  <si>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</si>
  <si>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</si>
  <si>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</si>
  <si>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</si>
  <si>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</si>
  <si>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</si>
  <si>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</si>
  <si>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</si>
  <si>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</si>
  <si>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</si>
  <si>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</si>
  <si>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</si>
  <si>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</si>
  <si>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</si>
  <si>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</si>
  <si>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</si>
  <si>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</si>
  <si>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</si>
  <si>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</si>
  <si>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</si>
  <si>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</si>
  <si>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</si>
  <si>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</si>
  <si>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</si>
  <si>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</si>
  <si>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</si>
  <si>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</si>
  <si>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</si>
  <si>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</si>
  <si>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</si>
  <si>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</si>
  <si>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</si>
  <si>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</si>
  <si>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</si>
  <si>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</si>
  <si>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</si>
  <si>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</si>
  <si>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</si>
  <si>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</si>
  <si>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</si>
  <si>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</si>
  <si>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</si>
  <si>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</si>
  <si>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</si>
  <si>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</si>
  <si>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</si>
  <si>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</si>
  <si>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</si>
  <si>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</si>
  <si>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</si>
  <si>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</si>
  <si>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</si>
  <si>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</si>
  <si>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</si>
  <si>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</si>
  <si>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</si>
  <si>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</si>
  <si>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</si>
  <si>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</si>
  <si>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</si>
  <si>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</si>
  <si>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</si>
  <si>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</si>
  <si>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</si>
  <si>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</si>
  <si>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</si>
  <si>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</si>
  <si>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</si>
  <si>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</si>
  <si>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</si>
  <si>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</si>
  <si>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</si>
  <si>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</si>
  <si>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</si>
  <si>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</si>
  <si>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</si>
  <si>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</si>
  <si>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</si>
  <si>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</si>
  <si>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</si>
  <si>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</si>
  <si>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</si>
  <si>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</si>
  <si>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</si>
  <si>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</si>
  <si>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</si>
  <si>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</si>
  <si>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</si>
  <si>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</si>
  <si>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</si>
  <si>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</si>
  <si>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</si>
  <si>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</si>
  <si>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</si>
  <si>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</si>
  <si>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</si>
  <si>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</si>
  <si>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</si>
  <si>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</si>
  <si>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</si>
  <si>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</si>
  <si>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</si>
  <si>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</si>
  <si>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</si>
  <si>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</si>
  <si>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</si>
  <si>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</si>
  <si>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</si>
  <si>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</si>
  <si>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</si>
  <si>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</si>
  <si>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</si>
  <si>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</si>
  <si>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</si>
  <si>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</si>
  <si>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</si>
  <si>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</si>
  <si>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</si>
  <si>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</si>
  <si>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</si>
  <si>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</si>
  <si>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</si>
  <si>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</si>
  <si>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</si>
  <si>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</si>
  <si>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</si>
  <si>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</si>
  <si>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</si>
  <si>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</si>
  <si>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</si>
  <si>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</si>
  <si>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</si>
  <si>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</si>
  <si>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</si>
  <si>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</si>
  <si>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</si>
  <si>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</si>
  <si>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</si>
  <si>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</si>
  <si>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</si>
  <si>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</si>
  <si>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</si>
  <si>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</si>
  <si>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</si>
  <si>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</si>
  <si>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</si>
  <si>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</si>
  <si>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</si>
  <si>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</si>
  <si>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</si>
  <si>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</si>
  <si>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</si>
  <si>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</si>
  <si>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</si>
  <si>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</si>
  <si>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</si>
  <si>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</si>
  <si>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</si>
  <si>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</si>
  <si>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</si>
  <si>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</si>
  <si>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</si>
  <si>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</si>
  <si>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</si>
  <si>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</si>
  <si>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</si>
  <si>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</si>
  <si>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</si>
  <si>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</si>
  <si>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</si>
  <si>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</si>
  <si>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</si>
  <si>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</si>
  <si>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</si>
  <si>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</si>
  <si>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</si>
  <si>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</si>
  <si>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</si>
  <si>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</si>
  <si>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</si>
  <si>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</si>
  <si>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</si>
  <si>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</si>
  <si>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</si>
  <si>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</si>
  <si>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</si>
  <si>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</si>
  <si>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</si>
  <si>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</si>
  <si>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</si>
  <si>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</si>
  <si>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</si>
  <si>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</si>
  <si>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</si>
  <si>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</si>
  <si>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</si>
  <si>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</si>
  <si>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</si>
  <si>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</si>
  <si>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</si>
  <si>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</si>
  <si>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</si>
  <si>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</si>
  <si>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</si>
  <si>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</si>
  <si>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</si>
  <si>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</si>
  <si>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</si>
  <si>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</si>
  <si>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</si>
  <si>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</si>
  <si>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</si>
  <si>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</si>
  <si>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</si>
  <si>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</si>
  <si>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</si>
  <si>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</si>
  <si>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</si>
  <si>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</si>
  <si>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</si>
  <si>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</si>
  <si>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</si>
  <si>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</si>
  <si>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</si>
  <si>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</si>
  <si>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</si>
  <si>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</si>
  <si>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</si>
  <si>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</si>
  <si>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</si>
  <si>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</si>
  <si>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</si>
  <si>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</si>
  <si>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</si>
  <si>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</si>
  <si>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</si>
  <si>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</si>
  <si>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</si>
  <si>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</si>
  <si>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</si>
  <si>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</si>
  <si>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</si>
  <si>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</si>
  <si>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</si>
  <si>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</si>
  <si>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</si>
  <si>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</si>
  <si>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</si>
  <si>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</si>
  <si>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</si>
  <si>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</si>
  <si>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</si>
  <si>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</si>
  <si>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</si>
  <si>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</si>
  <si>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</si>
  <si>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</si>
  <si>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</si>
  <si>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</si>
  <si>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</si>
  <si>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</si>
  <si>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</si>
  <si>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</si>
  <si>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</si>
  <si>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</si>
  <si>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</si>
  <si>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</si>
  <si>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</si>
  <si>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</si>
  <si>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</si>
  <si>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</si>
  <si>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</si>
  <si>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</si>
  <si>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</si>
  <si>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</si>
  <si>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</si>
  <si>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</si>
  <si>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</si>
  <si>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</si>
  <si>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</si>
  <si>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</si>
  <si>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</si>
  <si>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</si>
  <si>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</si>
  <si>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</si>
  <si>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</si>
  <si>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</si>
  <si>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</si>
  <si>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</si>
  <si>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</si>
  <si>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</si>
  <si>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</si>
  <si>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</si>
  <si>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</si>
  <si>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</si>
  <si>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</si>
  <si>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</si>
  <si>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</si>
  <si>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</si>
  <si>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</si>
  <si>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</si>
  <si>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</si>
  <si>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</si>
  <si>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</si>
  <si>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</si>
  <si>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</si>
  <si>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</si>
  <si>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</si>
  <si>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</si>
  <si>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</si>
  <si>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</si>
  <si>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</si>
  <si>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</si>
  <si>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</si>
  <si>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</si>
  <si>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</si>
  <si>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</si>
  <si>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</si>
  <si>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</si>
  <si>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</si>
  <si>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</si>
  <si>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</si>
  <si>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</si>
  <si>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</si>
  <si>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</si>
  <si>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</si>
  <si>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</si>
  <si>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</si>
  <si>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</si>
  <si>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</si>
  <si>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</si>
  <si>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</si>
  <si>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</si>
  <si>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</si>
  <si>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</si>
  <si>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</si>
  <si>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</si>
  <si>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</si>
  <si>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</si>
  <si>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</si>
  <si>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</si>
  <si>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</si>
  <si>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</si>
  <si>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</si>
  <si>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</si>
  <si>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</si>
  <si>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</si>
  <si>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</si>
  <si>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</si>
  <si>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</si>
  <si>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</si>
  <si>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</si>
  <si>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</si>
  <si>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</si>
  <si>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</si>
  <si>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</si>
  <si>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</si>
  <si>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</si>
  <si>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</si>
  <si>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</si>
  <si>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</si>
  <si>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</si>
  <si>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</si>
  <si>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</si>
  <si>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</si>
  <si>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</si>
  <si>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</si>
  <si>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</si>
  <si>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</si>
  <si>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</si>
  <si>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</si>
  <si>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</si>
  <si>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</si>
  <si>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</si>
  <si>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</si>
  <si>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</si>
  <si>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</si>
  <si>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</si>
  <si>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</si>
  <si>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</si>
  <si>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</si>
  <si>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</si>
  <si>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</si>
  <si>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</si>
  <si>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</si>
  <si>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</si>
  <si>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</si>
  <si>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</si>
  <si>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</si>
  <si>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</si>
  <si>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</si>
  <si>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</si>
  <si>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</si>
  <si>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</si>
  <si>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</si>
  <si>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</si>
  <si>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</si>
  <si>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</si>
  <si>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</si>
  <si>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</si>
  <si>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</si>
  <si>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</si>
  <si>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</si>
  <si>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</si>
  <si>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</si>
  <si>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</si>
  <si>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</si>
  <si>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</si>
  <si>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</si>
  <si>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</si>
  <si>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</si>
  <si>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</si>
  <si>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</si>
  <si>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</si>
  <si>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</si>
  <si>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</si>
  <si>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</si>
  <si>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</si>
  <si>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</si>
  <si>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</si>
  <si>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</si>
  <si>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</si>
  <si>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</si>
  <si>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</si>
  <si>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</si>
  <si>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</si>
  <si>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</si>
  <si>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</si>
  <si>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</si>
  <si>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</si>
  <si>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</si>
  <si>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</si>
  <si>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</si>
  <si>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</si>
  <si>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</si>
  <si>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</si>
  <si>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</si>
  <si>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</si>
  <si>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</si>
  <si>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</si>
  <si>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</si>
  <si>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</si>
  <si>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</si>
  <si>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</si>
  <si>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</si>
  <si>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</si>
  <si>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</si>
  <si>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</si>
  <si>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</si>
  <si>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</si>
  <si>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</si>
  <si>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</si>
  <si>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</si>
  <si>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</si>
  <si>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</si>
  <si>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</si>
  <si>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</si>
  <si>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</si>
  <si>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</si>
  <si>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</si>
  <si>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</si>
  <si>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</si>
  <si>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</si>
  <si>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</si>
  <si>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</si>
  <si>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</si>
  <si>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</si>
  <si>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</si>
  <si>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</si>
  <si>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</si>
  <si>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</si>
  <si>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</si>
  <si>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</si>
  <si>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</si>
  <si>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</si>
  <si>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</si>
  <si>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</si>
  <si>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</si>
  <si>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</si>
  <si>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</si>
  <si>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</si>
  <si>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</si>
  <si>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</si>
  <si>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</si>
  <si>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</si>
  <si>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</si>
  <si>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</si>
  <si>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</si>
  <si>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</si>
  <si>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</si>
  <si>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</si>
  <si>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</si>
  <si>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</si>
  <si>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</si>
  <si>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</si>
  <si>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</si>
  <si>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</si>
  <si>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</si>
  <si>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</si>
  <si>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</si>
  <si>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</si>
  <si>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</si>
  <si>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</si>
  <si>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</si>
  <si>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</si>
  <si>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</si>
  <si>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</si>
  <si>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</si>
  <si>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</si>
  <si>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</si>
  <si>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</si>
  <si>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</si>
  <si>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</si>
  <si>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</si>
  <si>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</si>
  <si>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</si>
  <si>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</si>
  <si>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</si>
  <si>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</si>
  <si>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</si>
  <si>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</si>
  <si>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</si>
  <si>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</si>
  <si>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</si>
  <si>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</si>
  <si>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</si>
  <si>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</si>
  <si>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</si>
  <si>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</si>
  <si>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</si>
  <si>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</si>
  <si>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</si>
  <si>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</si>
  <si>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</si>
  <si>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</si>
  <si>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</si>
  <si>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</si>
  <si>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</si>
  <si>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</si>
  <si>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</si>
  <si>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</si>
  <si>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</si>
  <si>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</si>
  <si>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</si>
  <si>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</si>
  <si>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</si>
  <si>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</si>
  <si>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</si>
  <si>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</si>
  <si>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</si>
  <si>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</si>
  <si>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</si>
  <si>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</si>
  <si>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</si>
  <si>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</si>
  <si>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</si>
  <si>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</si>
  <si>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</si>
  <si>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</si>
  <si>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</si>
  <si>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</si>
  <si>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</si>
  <si>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</si>
  <si>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</si>
  <si>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</si>
  <si>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</si>
  <si>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</si>
  <si>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</si>
  <si>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</si>
  <si>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</si>
  <si>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</si>
  <si>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</si>
  <si>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</si>
  <si>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</si>
  <si>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</si>
  <si>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</si>
  <si>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</si>
  <si>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</si>
  <si>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</si>
  <si>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</si>
  <si>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</si>
  <si>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</si>
  <si>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</si>
  <si>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</si>
  <si>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</si>
  <si>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</si>
  <si>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</si>
  <si>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</si>
  <si>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</si>
  <si>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</si>
  <si>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</si>
  <si>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</si>
  <si>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</si>
  <si>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</si>
  <si>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</si>
  <si>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</si>
  <si>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</si>
  <si>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</si>
  <si>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</si>
  <si>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</si>
  <si>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</si>
  <si>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</si>
  <si>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</si>
  <si>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</si>
  <si>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</si>
  <si>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</si>
  <si>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</si>
  <si>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</si>
  <si>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</si>
  <si>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</si>
  <si>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</si>
  <si>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</si>
  <si>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</si>
  <si>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</si>
  <si>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</si>
  <si>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</si>
  <si>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</si>
  <si>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</si>
  <si>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</si>
  <si>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</si>
  <si>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</si>
  <si>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</si>
  <si>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</si>
  <si>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</si>
  <si>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</si>
  <si>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</si>
  <si>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</si>
  <si>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</si>
  <si>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</si>
  <si>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</si>
  <si>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</si>
  <si>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</si>
  <si>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</si>
  <si>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</si>
  <si>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</si>
  <si>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</si>
  <si>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</si>
  <si>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</si>
  <si>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</si>
  <si>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</si>
  <si>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</si>
  <si>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</si>
  <si>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</si>
  <si>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</si>
  <si>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</si>
  <si>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</si>
  <si>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</si>
  <si>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</si>
  <si>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</si>
  <si>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</si>
  <si>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</si>
  <si>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</si>
  <si>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</si>
  <si>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</si>
  <si>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</si>
  <si>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</si>
  <si>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</si>
  <si>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</si>
  <si>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</si>
  <si>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</si>
  <si>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</si>
  <si>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</si>
  <si>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</si>
  <si>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</si>
  <si>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</si>
  <si>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</si>
  <si>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</si>
  <si>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</si>
  <si>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</si>
  <si>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</si>
  <si>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</si>
  <si>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</si>
  <si>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</si>
  <si>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</si>
  <si>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</si>
  <si>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</si>
  <si>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</si>
  <si>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</si>
  <si>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</si>
  <si>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</si>
  <si>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</si>
  <si>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</si>
  <si>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</si>
  <si>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</si>
  <si>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</si>
  <si>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</si>
  <si>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</si>
  <si>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</si>
  <si>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</si>
  <si>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</si>
  <si>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</si>
  <si>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</si>
  <si>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</si>
  <si>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</si>
  <si>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</si>
  <si>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</si>
  <si>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</si>
  <si>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</si>
  <si>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</si>
  <si>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</si>
  <si>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</si>
  <si>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</si>
  <si>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</si>
  <si>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</si>
  <si>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</si>
  <si>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</si>
  <si>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</si>
  <si>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</si>
  <si>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</si>
  <si>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</si>
  <si>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</si>
  <si>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</si>
  <si>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</si>
  <si>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</si>
  <si>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</si>
  <si>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</si>
  <si>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</si>
  <si>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</si>
  <si>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</si>
  <si>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</si>
  <si>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</si>
  <si>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</si>
  <si>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</si>
  <si>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</si>
  <si>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</si>
  <si>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</si>
  <si>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</si>
  <si>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</si>
  <si>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</si>
  <si>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</si>
  <si>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</si>
  <si>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</si>
  <si>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</si>
  <si>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</si>
  <si>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</si>
  <si>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</si>
  <si>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</si>
  <si>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</si>
  <si>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</si>
  <si>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</si>
  <si>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</si>
  <si>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</si>
  <si>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</si>
  <si>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</si>
  <si>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</si>
  <si>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</si>
  <si>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</si>
  <si>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</si>
  <si>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</si>
  <si>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</si>
  <si>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</si>
  <si>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</si>
  <si>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</si>
  <si>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</si>
  <si>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</si>
  <si>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</si>
  <si>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</si>
  <si>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</si>
  <si>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</si>
  <si>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</si>
  <si>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</si>
  <si>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</si>
  <si>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</si>
  <si>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</si>
  <si>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</si>
  <si>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</si>
  <si>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</si>
  <si>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</si>
  <si>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</si>
  <si>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</si>
  <si>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</si>
  <si>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</si>
  <si>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</si>
  <si>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</si>
  <si>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</si>
  <si>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</si>
  <si>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</si>
  <si>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</si>
  <si>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</si>
  <si>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</si>
  <si>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</si>
  <si>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</si>
  <si>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</si>
  <si>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</si>
  <si>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</si>
  <si>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</si>
  <si>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</si>
  <si>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</si>
  <si>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</si>
  <si>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</si>
  <si>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</si>
  <si>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</si>
  <si>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</si>
  <si>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</si>
  <si>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</si>
  <si>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</si>
  <si>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</si>
  <si>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</si>
  <si>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</si>
  <si>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</si>
  <si>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</si>
  <si>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</si>
  <si>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</si>
  <si>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</si>
  <si>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</si>
  <si>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</si>
  <si>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</si>
  <si>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</si>
  <si>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</si>
  <si>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</si>
  <si>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</si>
  <si>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</si>
  <si>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</si>
  <si>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</si>
  <si>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</si>
  <si>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</si>
  <si>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</si>
  <si>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</si>
  <si>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</si>
  <si>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</si>
  <si>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</si>
  <si>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</si>
  <si>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</si>
  <si>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</si>
  <si>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</si>
  <si>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</si>
  <si>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</si>
  <si>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</si>
  <si>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</si>
  <si>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</si>
  <si>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</si>
  <si>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</si>
  <si>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</si>
  <si>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</si>
  <si>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</si>
  <si>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</si>
  <si>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</si>
  <si>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</si>
  <si>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</si>
  <si>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</si>
  <si>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</si>
  <si>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</si>
  <si>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</si>
  <si>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</si>
  <si>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</si>
  <si>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</si>
  <si>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</si>
  <si>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</si>
  <si>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</si>
  <si>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</si>
  <si>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</si>
  <si>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</si>
  <si>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</si>
  <si>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</si>
  <si>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</si>
  <si>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</si>
  <si>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</si>
  <si>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</si>
  <si>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</si>
  <si>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</si>
  <si>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</si>
  <si>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</si>
  <si>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</si>
  <si>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</si>
  <si>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</si>
  <si>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</si>
  <si>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</si>
  <si>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</si>
  <si>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</si>
  <si>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</si>
  <si>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</si>
  <si>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</si>
  <si>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</si>
  <si>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</si>
  <si>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</si>
  <si>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</si>
  <si>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</si>
  <si>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</si>
  <si>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</si>
  <si>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</si>
  <si>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</si>
  <si>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</si>
  <si>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</si>
  <si>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</si>
  <si>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</si>
  <si>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</si>
  <si>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</si>
  <si>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</si>
  <si>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</si>
  <si>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</si>
  <si>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</si>
  <si>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</si>
  <si>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</si>
  <si>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</si>
  <si>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</si>
  <si>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</si>
  <si>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</si>
  <si>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</si>
  <si>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</si>
  <si>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</si>
  <si>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</si>
  <si>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</si>
  <si>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</si>
  <si>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</si>
  <si>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</si>
  <si>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</si>
  <si>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</si>
  <si>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</si>
  <si>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</si>
  <si>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</si>
  <si>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</si>
  <si>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</si>
  <si>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</si>
  <si>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</si>
  <si>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</si>
  <si>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</si>
  <si>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</si>
  <si>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</si>
  <si>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</si>
  <si>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</si>
  <si>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</si>
  <si>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</si>
  <si>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</si>
  <si>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</si>
  <si>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</si>
  <si>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</si>
  <si>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</si>
  <si>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</si>
  <si>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</si>
  <si>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</si>
  <si>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</si>
  <si>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</si>
  <si>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</si>
  <si>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</si>
  <si>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</si>
  <si>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</si>
  <si>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</si>
  <si>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</si>
  <si>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</si>
  <si>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</si>
  <si>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</si>
  <si>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</si>
  <si>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</si>
  <si>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</si>
  <si>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</si>
  <si>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</si>
  <si>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</si>
  <si>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</si>
  <si>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</si>
  <si>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</si>
  <si>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</si>
  <si>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</si>
  <si>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</si>
  <si>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</si>
  <si>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</si>
  <si>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</si>
  <si>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</si>
  <si>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</si>
  <si>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</si>
  <si>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</si>
  <si>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</si>
  <si>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</si>
  <si>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</si>
  <si>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</si>
  <si>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</si>
  <si>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</si>
  <si>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</si>
  <si>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</si>
  <si>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</si>
  <si>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</si>
  <si>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</si>
  <si>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</si>
  <si>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</si>
  <si>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</si>
  <si>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</si>
  <si>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</si>
  <si>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</si>
  <si>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</si>
  <si>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</si>
  <si>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</si>
  <si>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</si>
  <si>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</si>
  <si>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</si>
  <si>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</si>
  <si>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</si>
  <si>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</si>
  <si>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</si>
  <si>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</si>
  <si>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</si>
  <si>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</si>
  <si>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</si>
  <si>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</si>
  <si>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</si>
  <si>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</si>
  <si>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</si>
  <si>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</si>
  <si>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</si>
  <si>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</si>
  <si>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</si>
  <si>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</si>
  <si>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</si>
  <si>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</si>
  <si>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</si>
  <si>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</si>
  <si>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</si>
  <si>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</si>
  <si>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</si>
  <si>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</si>
  <si>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</si>
  <si>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</si>
  <si>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</si>
  <si>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</si>
  <si>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</si>
  <si>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</si>
  <si>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</si>
  <si>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</si>
  <si>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</si>
  <si>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</si>
  <si>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</si>
  <si>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</si>
  <si>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</si>
  <si>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</si>
  <si>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</si>
  <si>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</si>
  <si>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</si>
  <si>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</si>
  <si>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</si>
  <si>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</si>
  <si>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</si>
  <si>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</si>
  <si>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</si>
  <si>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</si>
  <si>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</si>
  <si>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</si>
  <si>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</si>
  <si>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</si>
  <si>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</si>
  <si>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</si>
  <si>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</si>
  <si>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</si>
  <si>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</si>
  <si>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</si>
  <si>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</si>
  <si>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</si>
  <si>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</si>
  <si>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</si>
  <si>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</si>
  <si>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</si>
  <si>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</si>
  <si>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</si>
  <si>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</si>
  <si>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</si>
  <si>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</si>
  <si>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</si>
  <si>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</si>
  <si>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</si>
  <si>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</si>
  <si>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</si>
  <si>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</si>
  <si>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</si>
  <si>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</si>
  <si>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</si>
  <si>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</si>
  <si>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</si>
  <si>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</si>
  <si>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</si>
  <si>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</si>
  <si>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</si>
  <si>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</si>
  <si>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</si>
  <si>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</si>
  <si>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</si>
  <si>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</si>
  <si>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</si>
  <si>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</si>
  <si>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</si>
  <si>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</si>
  <si>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</si>
  <si>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</si>
  <si>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</si>
  <si>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</si>
  <si>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</si>
  <si>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</si>
  <si>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</si>
  <si>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</si>
  <si>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</si>
  <si>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</si>
  <si>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</si>
  <si>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</si>
  <si>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</si>
  <si>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</si>
  <si>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</si>
  <si>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</si>
  <si>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</si>
  <si>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</si>
  <si>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</si>
  <si>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</si>
  <si>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</si>
  <si>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</si>
  <si>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</si>
  <si>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</si>
  <si>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</si>
  <si>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</si>
  <si>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</si>
  <si>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</si>
  <si>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</si>
  <si>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</si>
  <si>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</si>
  <si>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</si>
  <si>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</si>
  <si>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</si>
  <si>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</si>
  <si>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</si>
  <si>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</si>
  <si>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</si>
  <si>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</si>
  <si>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</si>
  <si>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</si>
  <si>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</si>
  <si>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</si>
  <si>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</si>
  <si>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</si>
  <si>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</si>
  <si>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</si>
  <si>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</si>
  <si>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</si>
  <si>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</si>
  <si>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</si>
  <si>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</si>
  <si>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</si>
  <si>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</si>
  <si>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</si>
  <si>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</si>
  <si>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</si>
  <si>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</si>
  <si>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</si>
  <si>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</si>
  <si>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</si>
  <si>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</si>
  <si>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</si>
  <si>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</si>
  <si>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</si>
  <si>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</si>
  <si>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</si>
  <si>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</si>
  <si>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</si>
  <si>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</si>
  <si>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</si>
  <si>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</si>
  <si>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</si>
  <si>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</si>
  <si>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</si>
  <si>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</si>
  <si>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</si>
  <si>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</si>
  <si>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</si>
  <si>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</si>
  <si>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</si>
  <si>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</si>
  <si>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</si>
  <si>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</si>
  <si>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</si>
  <si>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</si>
  <si>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</si>
  <si>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</si>
  <si>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</si>
  <si>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</si>
  <si>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</si>
  <si>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</si>
  <si>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</si>
  <si>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</si>
  <si>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</si>
  <si>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</si>
  <si>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</si>
  <si>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</si>
  <si>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</si>
  <si>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</si>
  <si>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</si>
  <si>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</si>
  <si>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</si>
  <si>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</si>
  <si>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</si>
  <si>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</si>
  <si>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</si>
  <si>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</si>
  <si>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</si>
  <si>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</si>
  <si>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</si>
  <si>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</si>
  <si>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</si>
  <si>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</si>
  <si>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</si>
  <si>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</si>
  <si>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</si>
  <si>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</si>
  <si>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</si>
  <si>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</si>
  <si>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</si>
  <si>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</si>
  <si>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</si>
  <si>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</si>
  <si>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</si>
  <si>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</si>
  <si>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</si>
  <si>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</si>
  <si>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</si>
  <si>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</si>
  <si>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</si>
  <si>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</si>
  <si>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</si>
  <si>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</si>
  <si>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</si>
  <si>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</si>
  <si>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</si>
  <si>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</si>
  <si>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</si>
  <si>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</si>
  <si>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</si>
  <si>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</si>
  <si>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</si>
  <si>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</si>
  <si>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</si>
  <si>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</si>
  <si>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</si>
  <si>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</si>
  <si>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</si>
  <si>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</si>
  <si>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</si>
  <si>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</si>
  <si>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</si>
  <si>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</si>
  <si>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</si>
  <si>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</si>
  <si>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</si>
  <si>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</si>
  <si>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</si>
  <si>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</si>
  <si>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</si>
  <si>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</si>
  <si>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</si>
  <si>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</si>
  <si>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</si>
  <si>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</si>
  <si>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</si>
  <si>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</si>
  <si>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</si>
  <si>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</si>
  <si>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</si>
  <si>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</si>
  <si>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</si>
  <si>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</si>
  <si>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</si>
  <si>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</si>
  <si>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</si>
  <si>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</si>
  <si>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</si>
  <si>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</si>
  <si>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</si>
  <si>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</si>
  <si>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</si>
  <si>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</si>
  <si>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</si>
  <si>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</si>
  <si>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</si>
  <si>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</si>
  <si>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</si>
  <si>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</si>
  <si>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</si>
  <si>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</si>
  <si>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</si>
  <si>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</si>
  <si>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</si>
  <si>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</si>
  <si>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</si>
  <si>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</si>
  <si>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</si>
  <si>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</si>
  <si>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</si>
  <si>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</si>
  <si>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</si>
  <si>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</si>
  <si>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</si>
  <si>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</si>
  <si>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</si>
  <si>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</si>
  <si>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</si>
  <si>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</si>
  <si>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</si>
  <si>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</si>
  <si>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</si>
  <si>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</si>
  <si>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</si>
  <si>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</si>
  <si>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</si>
  <si>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</si>
  <si>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</si>
  <si>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</si>
  <si>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</si>
  <si>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</si>
  <si>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</si>
  <si>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</si>
  <si>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</si>
  <si>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</si>
  <si>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</si>
  <si>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</si>
  <si>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</si>
  <si>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</si>
  <si>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</si>
  <si>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</si>
  <si>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</si>
  <si>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</si>
  <si>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</si>
  <si>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</si>
  <si>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</si>
  <si>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</si>
  <si>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</si>
  <si>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</si>
  <si>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</si>
  <si>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</si>
  <si>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</si>
  <si>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</si>
  <si>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</si>
  <si>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</si>
  <si>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</si>
  <si>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</si>
  <si>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</si>
  <si>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</si>
  <si>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</si>
  <si>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</si>
  <si>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</si>
  <si>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</si>
  <si>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</si>
  <si>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</si>
  <si>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</si>
  <si>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</si>
  <si>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</si>
  <si>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</si>
  <si>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</si>
  <si>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</si>
  <si>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</si>
  <si>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</si>
  <si>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</si>
  <si>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</si>
  <si>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</si>
  <si>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</si>
  <si>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</si>
  <si>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</si>
  <si>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</si>
  <si>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</si>
  <si>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</si>
  <si>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</si>
  <si>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</si>
  <si>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</si>
  <si>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</si>
  <si>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</si>
  <si>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</si>
  <si>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</si>
  <si>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</si>
  <si>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</si>
  <si>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</si>
  <si>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</si>
  <si>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</si>
  <si>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</si>
  <si>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</si>
  <si>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</si>
  <si>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</si>
  <si>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</si>
  <si>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</si>
  <si>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</si>
  <si>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</si>
  <si>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</si>
  <si>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</si>
  <si>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</si>
  <si>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</si>
  <si>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</si>
  <si>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</si>
  <si>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</si>
  <si>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</si>
  <si>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</si>
  <si>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</si>
  <si>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</si>
  <si>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</si>
  <si>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</si>
  <si>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</si>
  <si>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</si>
  <si>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</si>
  <si>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</si>
  <si>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</si>
  <si>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</si>
  <si>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</si>
  <si>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</si>
  <si>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</si>
  <si>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</si>
  <si>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</si>
  <si>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</si>
  <si>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</si>
  <si>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</si>
  <si>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</si>
  <si>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</si>
  <si>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</si>
  <si>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</si>
  <si>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</si>
  <si>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</si>
  <si>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</si>
  <si>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</si>
  <si>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</si>
  <si>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</si>
  <si>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</si>
  <si>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</si>
  <si>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</si>
  <si>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</si>
  <si>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</si>
  <si>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</si>
  <si>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</si>
  <si>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</si>
  <si>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</si>
  <si>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</si>
  <si>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</si>
  <si>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</si>
  <si>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</si>
  <si>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</si>
  <si>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</si>
  <si>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</si>
  <si>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</si>
  <si>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</si>
  <si>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</si>
  <si>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</si>
  <si>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</si>
  <si>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</si>
  <si>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</si>
  <si>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</si>
  <si>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</si>
  <si>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</si>
  <si>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</si>
  <si>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</si>
  <si>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</si>
  <si>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</si>
  <si>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</si>
  <si>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</si>
  <si>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</si>
  <si>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</si>
  <si>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</si>
  <si>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</si>
  <si>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</si>
  <si>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</si>
  <si>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</si>
  <si>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</si>
  <si>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</si>
  <si>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</si>
  <si>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</si>
  <si>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</si>
  <si>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</si>
  <si>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</si>
  <si>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</si>
  <si>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</si>
  <si>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</si>
  <si>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</si>
  <si>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</si>
  <si>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</si>
  <si>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</si>
  <si>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</si>
  <si>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</si>
  <si>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</si>
  <si>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</si>
  <si>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</si>
  <si>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</si>
  <si>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</si>
  <si>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</si>
  <si>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</si>
  <si>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</si>
  <si>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</si>
  <si>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</si>
  <si>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</si>
  <si>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</si>
  <si>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</si>
  <si>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</si>
  <si>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</si>
  <si>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</si>
  <si>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</si>
  <si>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</si>
  <si>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</si>
  <si>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</si>
  <si>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</si>
  <si>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</si>
  <si>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</si>
  <si>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</si>
  <si>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</si>
  <si>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</si>
  <si>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</si>
  <si>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</si>
  <si>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</si>
  <si>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</si>
  <si>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</si>
  <si>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</si>
  <si>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</si>
  <si>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</si>
  <si>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</si>
  <si>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</si>
  <si>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</si>
  <si>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</si>
  <si>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</si>
  <si>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</si>
  <si>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</si>
  <si>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</si>
  <si>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</si>
  <si>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</si>
  <si>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</si>
  <si>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</si>
  <si>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</si>
  <si>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</si>
  <si>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</si>
  <si>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</si>
  <si>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</si>
  <si>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</si>
  <si>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</si>
  <si>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</si>
  <si>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</si>
  <si>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</si>
  <si>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</si>
  <si>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</si>
  <si>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</si>
  <si>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</si>
  <si>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</si>
  <si>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</si>
  <si>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</si>
  <si>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</si>
  <si>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</si>
  <si>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</si>
  <si>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</si>
  <si>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</si>
  <si>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</si>
  <si>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</si>
  <si>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</si>
  <si>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</si>
  <si>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</si>
  <si>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</si>
  <si>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</si>
  <si>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</si>
  <si>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</si>
  <si>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</si>
  <si>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</si>
  <si>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</si>
  <si>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</si>
  <si>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</si>
  <si>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</si>
  <si>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</si>
  <si>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</si>
  <si>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</si>
  <si>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</si>
  <si>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</si>
  <si>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</si>
  <si>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</si>
  <si>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</si>
  <si>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</si>
  <si>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</si>
  <si>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</si>
  <si>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</si>
  <si>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</si>
  <si>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</si>
  <si>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</si>
  <si>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</si>
  <si>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</si>
  <si>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</si>
  <si>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</si>
  <si>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</si>
  <si>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</si>
  <si>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</si>
  <si>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</si>
  <si>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</si>
  <si>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</si>
  <si>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</si>
  <si>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</si>
  <si>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</si>
  <si>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</si>
  <si>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</si>
  <si>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</si>
  <si>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</si>
  <si>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</si>
  <si>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</si>
  <si>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</si>
  <si>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</si>
  <si>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</si>
  <si>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</si>
  <si>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</si>
  <si>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</si>
  <si>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</si>
  <si>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</si>
  <si>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</si>
  <si>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</si>
  <si>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</si>
  <si>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</si>
  <si>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</si>
  <si>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</si>
  <si>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</si>
  <si>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</si>
  <si>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</si>
  <si>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</si>
  <si>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</si>
  <si>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</si>
  <si>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</si>
  <si>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</si>
  <si>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</si>
  <si>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</si>
  <si>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</si>
  <si>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</si>
  <si>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</si>
  <si>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</si>
  <si>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</si>
  <si>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</si>
  <si>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</si>
  <si>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</si>
  <si>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</si>
  <si>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</si>
  <si>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</si>
  <si>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</si>
  <si>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</si>
  <si>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</si>
  <si>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</si>
  <si>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</si>
  <si>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</si>
  <si>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</si>
  <si>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</si>
  <si>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</si>
  <si>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</si>
  <si>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</si>
  <si>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</si>
  <si>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</si>
  <si>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</si>
  <si>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</si>
  <si>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</si>
  <si>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</si>
  <si>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</si>
  <si>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</si>
  <si>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</si>
  <si>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</si>
  <si>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</si>
  <si>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</si>
  <si>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</si>
  <si>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</si>
  <si>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</si>
  <si>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</si>
  <si>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</si>
  <si>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</si>
  <si>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</si>
  <si>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</si>
  <si>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</si>
  <si>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</si>
  <si>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</si>
  <si>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</si>
  <si>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</si>
  <si>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</si>
  <si>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</si>
  <si>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</si>
  <si>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</si>
  <si>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</si>
  <si>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</si>
  <si>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</si>
  <si>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</si>
  <si>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</si>
  <si>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</si>
  <si>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</si>
  <si>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</si>
  <si>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</si>
  <si>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</si>
  <si>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</si>
  <si>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</si>
  <si>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</si>
  <si>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</si>
  <si>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</si>
  <si>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</si>
  <si>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</si>
  <si>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</si>
  <si>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</si>
  <si>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</si>
  <si>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</si>
  <si>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</si>
  <si>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</si>
  <si>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</si>
  <si>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</si>
  <si>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</si>
  <si>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</si>
  <si>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</si>
  <si>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</si>
  <si>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</si>
  <si>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</si>
  <si>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</si>
  <si>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</si>
  <si>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</si>
  <si>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</si>
  <si>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</si>
  <si>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</si>
  <si>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</si>
  <si>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</si>
  <si>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</si>
  <si>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</si>
  <si>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</si>
  <si>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</si>
  <si>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</si>
  <si>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</si>
  <si>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</si>
  <si>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</si>
  <si>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</si>
  <si>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</si>
  <si>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</si>
  <si>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</si>
  <si>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</si>
  <si>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</si>
  <si>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</si>
  <si>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</si>
  <si>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</si>
  <si>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</si>
  <si>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</si>
  <si>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</si>
  <si>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</si>
  <si>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</si>
  <si>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</si>
  <si>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</si>
  <si>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</si>
  <si>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</si>
  <si>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</si>
  <si>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</si>
  <si>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</si>
  <si>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</si>
  <si>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</si>
  <si>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</si>
  <si>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</si>
  <si>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</si>
  <si>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</si>
  <si>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</si>
  <si>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</si>
  <si>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</si>
  <si>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</si>
  <si>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</si>
  <si>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</si>
  <si>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</si>
  <si>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</si>
  <si>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</si>
  <si>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</si>
  <si>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</si>
  <si>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</si>
  <si>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</si>
  <si>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</si>
  <si>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</si>
  <si>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</si>
  <si>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</si>
  <si>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</si>
  <si>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</si>
  <si>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</si>
  <si>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</si>
  <si>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</si>
  <si>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</si>
  <si>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</si>
  <si>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</si>
  <si>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</si>
  <si>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</si>
  <si>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</si>
  <si>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</si>
  <si>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</si>
  <si>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</si>
  <si>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</si>
  <si>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</si>
  <si>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</si>
  <si>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</si>
  <si>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</si>
  <si>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</si>
  <si>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</si>
  <si>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</si>
  <si>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</si>
  <si>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</si>
  <si>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</si>
  <si>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</si>
  <si>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</si>
  <si>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</si>
  <si>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</si>
  <si>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</si>
  <si>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</si>
  <si>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</si>
  <si>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</si>
  <si>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</si>
  <si>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</si>
  <si>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</si>
  <si>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</si>
  <si>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</si>
  <si>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</si>
  <si>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</si>
  <si>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</si>
  <si>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</si>
  <si>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</si>
  <si>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</si>
  <si>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</si>
  <si>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</si>
  <si>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</si>
  <si>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</si>
  <si>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</si>
  <si>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</si>
  <si>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</si>
  <si>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</si>
  <si>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</si>
  <si>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</si>
  <si>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</si>
  <si>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</si>
  <si>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</si>
  <si>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</si>
  <si>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</si>
  <si>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</si>
  <si>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</si>
  <si>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</si>
  <si>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</si>
  <si>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</si>
  <si>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</si>
  <si>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</si>
  <si>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</si>
  <si>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</si>
  <si>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</si>
  <si>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</si>
  <si>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</si>
  <si>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</si>
  <si>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</si>
  <si>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</si>
  <si>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</si>
  <si>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</si>
  <si>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</si>
  <si>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</si>
  <si>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</si>
  <si>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</si>
  <si>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</si>
  <si>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</si>
  <si>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</si>
  <si>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</si>
  <si>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</si>
  <si>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</si>
  <si>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</si>
  <si>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</si>
  <si>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</si>
  <si>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</si>
  <si>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</si>
  <si>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</si>
  <si>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</si>
  <si>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</si>
  <si>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</si>
  <si>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</si>
  <si>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</si>
  <si>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</si>
  <si>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</si>
  <si>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</si>
  <si>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</si>
  <si>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</si>
  <si>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</si>
  <si>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</si>
  <si>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</si>
  <si>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</si>
  <si>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</si>
  <si>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</si>
  <si>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</si>
  <si>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</si>
  <si>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</si>
  <si>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</si>
  <si>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</si>
  <si>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</si>
  <si>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</si>
  <si>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</si>
  <si>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</si>
  <si>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</si>
  <si>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</si>
  <si>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</si>
  <si>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</si>
  <si>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</si>
  <si>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</si>
  <si>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</si>
  <si>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</si>
  <si>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</si>
  <si>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</si>
  <si>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</si>
  <si>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</si>
  <si>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</si>
  <si>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</si>
  <si>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</si>
  <si>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</si>
  <si>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</si>
  <si>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</si>
  <si>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</si>
  <si>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</si>
  <si>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</si>
  <si>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</si>
  <si>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</si>
  <si>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</si>
  <si>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</si>
  <si>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</si>
  <si>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</si>
  <si>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</si>
  <si>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</si>
  <si>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</si>
  <si>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</si>
  <si>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</si>
  <si>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</si>
  <si>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</si>
  <si>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</si>
  <si>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</si>
  <si>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</si>
  <si>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</si>
  <si>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</si>
  <si>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</si>
  <si>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</si>
  <si>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</si>
  <si>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</si>
  <si>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</si>
  <si>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</si>
  <si>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</si>
  <si>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</si>
  <si>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</si>
  <si>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</si>
  <si>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</si>
  <si>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</si>
  <si>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</si>
  <si>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</si>
  <si>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</si>
  <si>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</si>
  <si>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</si>
  <si>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</si>
  <si>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</si>
  <si>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</si>
  <si>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</si>
  <si>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</si>
  <si>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</si>
  <si>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</si>
  <si>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</si>
  <si>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</si>
  <si>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</si>
  <si>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</si>
  <si>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</si>
  <si>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</si>
  <si>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</si>
  <si>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</si>
  <si>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</si>
  <si>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</si>
  <si>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</si>
  <si>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</si>
  <si>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</si>
  <si>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</si>
  <si>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</si>
  <si>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</si>
  <si>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</si>
  <si>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</si>
  <si>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</si>
  <si>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</si>
  <si>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</si>
  <si>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</si>
  <si>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</si>
  <si>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</si>
  <si>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</si>
  <si>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</si>
  <si>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</si>
  <si>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</si>
  <si>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</si>
  <si>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</si>
  <si>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</si>
  <si>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</si>
  <si>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</si>
  <si>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</si>
  <si>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</si>
  <si>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</si>
  <si>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</si>
  <si>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</si>
  <si>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</si>
  <si>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</si>
  <si>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</si>
  <si>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</si>
  <si>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</si>
  <si>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</si>
  <si>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</si>
  <si>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</si>
  <si>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</si>
  <si>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</si>
  <si>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</si>
  <si>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</si>
  <si>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</si>
  <si>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</si>
  <si>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</si>
  <si>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</si>
  <si>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</si>
  <si>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</si>
  <si>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</si>
  <si>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</si>
  <si>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</si>
  <si>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</si>
  <si>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</si>
  <si>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</si>
  <si>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</si>
  <si>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</si>
  <si>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</si>
  <si>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</si>
  <si>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</si>
  <si>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</si>
  <si>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</si>
  <si>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</si>
  <si>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</si>
  <si>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</si>
  <si>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</si>
  <si>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</si>
  <si>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</si>
  <si>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</si>
  <si>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</si>
  <si>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</si>
  <si>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</si>
  <si>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</si>
  <si>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</si>
  <si>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</si>
  <si>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</si>
  <si>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</si>
  <si>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</si>
  <si>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</si>
  <si>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</si>
  <si>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</si>
  <si>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</si>
  <si>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</si>
  <si>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</si>
  <si>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</si>
  <si>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</si>
  <si>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</si>
  <si>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</si>
  <si>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</si>
  <si>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</si>
  <si>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</si>
  <si>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</si>
  <si>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</si>
  <si>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</si>
  <si>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</si>
  <si>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</si>
  <si>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</si>
  <si>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</si>
  <si>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</si>
  <si>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</si>
  <si>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</si>
  <si>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</si>
  <si>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</si>
  <si>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</si>
  <si>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</si>
  <si>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</si>
  <si>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</si>
  <si>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</si>
  <si>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</si>
  <si>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</si>
  <si>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</si>
  <si>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</si>
  <si>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</si>
  <si>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</si>
  <si>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</si>
  <si>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</si>
  <si>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</si>
  <si>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</si>
  <si>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</si>
  <si>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</si>
  <si>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</si>
  <si>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</si>
  <si>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</si>
  <si>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</si>
  <si>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</si>
  <si>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</si>
  <si>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</si>
  <si>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</si>
  <si>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</si>
  <si>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</si>
  <si>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</si>
  <si>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</si>
  <si>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</si>
  <si>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</si>
  <si>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</si>
  <si>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</si>
  <si>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</si>
  <si>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</si>
  <si>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</si>
  <si>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</si>
  <si>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</si>
  <si>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</si>
  <si>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</si>
  <si>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</si>
  <si>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</si>
  <si>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</si>
  <si>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</si>
  <si>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</si>
  <si>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</si>
  <si>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</si>
  <si>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</si>
  <si>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</si>
  <si>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</si>
  <si>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</si>
  <si>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</si>
  <si>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</si>
  <si>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</si>
  <si>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</si>
  <si>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</si>
  <si>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</si>
  <si>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</si>
  <si>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</si>
  <si>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</si>
  <si>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</si>
  <si>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</si>
  <si>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</si>
  <si>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</si>
  <si>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</si>
  <si>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</si>
  <si>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</si>
  <si>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</si>
  <si>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</si>
  <si>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</si>
  <si>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</si>
  <si>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</si>
  <si>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</si>
  <si>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</si>
  <si>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</si>
  <si>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</si>
  <si>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</si>
  <si>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</si>
  <si>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</si>
  <si>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</si>
  <si>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</si>
  <si>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</si>
  <si>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</si>
  <si>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</si>
  <si>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</si>
  <si>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</si>
  <si>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</si>
  <si>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</si>
  <si>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</si>
  <si>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</si>
  <si>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</si>
  <si>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</si>
  <si>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</si>
  <si>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</si>
  <si>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</si>
  <si>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</si>
  <si>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</si>
  <si>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</si>
  <si>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</si>
  <si>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</si>
  <si>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</si>
  <si>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</si>
  <si>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</si>
  <si>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</si>
  <si>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</si>
  <si>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</si>
  <si>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</si>
  <si>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</si>
  <si>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</si>
  <si>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</si>
  <si>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</si>
  <si>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</si>
  <si>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</si>
  <si>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</si>
  <si>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</si>
  <si>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</si>
  <si>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</si>
  <si>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</si>
  <si>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</si>
  <si>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</si>
  <si>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</si>
  <si>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</si>
  <si>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</si>
  <si>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</si>
  <si>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</si>
  <si>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</si>
  <si>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</si>
  <si>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</si>
  <si>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</si>
  <si>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</si>
  <si>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</si>
  <si>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</si>
  <si>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</si>
  <si>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</si>
  <si>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</si>
  <si>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</si>
  <si>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</si>
  <si>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</si>
  <si>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</si>
  <si>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</si>
  <si>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</si>
  <si>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</si>
  <si>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</si>
  <si>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</si>
  <si>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</si>
  <si>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</si>
  <si>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</si>
  <si>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</si>
  <si>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</si>
  <si>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</si>
  <si>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</si>
  <si>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</si>
  <si>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</si>
  <si>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</si>
  <si>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</si>
  <si>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</si>
  <si>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</si>
  <si>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</si>
  <si>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</si>
  <si>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</si>
  <si>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</si>
  <si>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</si>
  <si>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</si>
  <si>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</si>
  <si>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</si>
  <si>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</si>
  <si>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</si>
  <si>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</si>
  <si>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</si>
  <si>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</si>
  <si>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</si>
  <si>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</si>
  <si>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</si>
  <si>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</si>
  <si>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</si>
  <si>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</si>
  <si>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</si>
  <si>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</si>
  <si>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</si>
  <si>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</si>
  <si>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</si>
  <si>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</si>
  <si>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</si>
  <si>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</si>
  <si>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</si>
  <si>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</si>
  <si>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</si>
  <si>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</si>
  <si>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</si>
  <si>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</si>
  <si>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</si>
  <si>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</si>
  <si>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</si>
  <si>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</si>
  <si>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</si>
  <si>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</si>
  <si>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</si>
  <si>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</si>
  <si>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</si>
  <si>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</si>
  <si>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</si>
  <si>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</si>
  <si>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</si>
  <si>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</si>
  <si>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</si>
  <si>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</si>
  <si>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</si>
  <si>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</si>
  <si>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</si>
  <si>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</si>
  <si>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</si>
  <si>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</si>
  <si>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</si>
  <si>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</si>
  <si>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</si>
  <si>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</si>
  <si>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</si>
  <si>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</si>
  <si>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</si>
  <si>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</si>
  <si>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</si>
  <si>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</si>
  <si>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</si>
  <si>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</si>
  <si>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</si>
  <si>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</si>
  <si>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</si>
  <si>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</si>
  <si>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</si>
  <si>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</si>
  <si>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</si>
  <si>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</si>
  <si>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</si>
  <si>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</si>
  <si>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</si>
  <si>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</si>
  <si>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</si>
  <si>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</si>
  <si>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</si>
  <si>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</si>
  <si>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</si>
  <si>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</si>
  <si>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</si>
  <si>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</si>
  <si>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</si>
  <si>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</si>
  <si>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</si>
  <si>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</si>
  <si>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</si>
  <si>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</si>
  <si>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</si>
  <si>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</si>
  <si>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</si>
  <si>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</si>
  <si>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</si>
  <si>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</si>
  <si>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</si>
  <si>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</si>
  <si>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</si>
  <si>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</si>
  <si>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</si>
  <si>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</si>
  <si>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</si>
  <si>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</si>
  <si>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</si>
  <si>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</si>
  <si>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</si>
  <si>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</si>
  <si>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</si>
  <si>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</si>
  <si>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</si>
  <si>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</si>
  <si>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</si>
  <si>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</si>
  <si>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</si>
  <si>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</si>
  <si>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</si>
  <si>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</si>
  <si>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</si>
  <si>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</si>
  <si>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</si>
  <si>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</si>
  <si>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</si>
  <si>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</si>
  <si>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</si>
  <si>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</si>
  <si>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</si>
  <si>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</si>
  <si>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</si>
  <si>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</si>
  <si>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</si>
  <si>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</si>
  <si>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</si>
  <si>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</si>
  <si>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</si>
  <si>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</si>
  <si>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</si>
  <si>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</si>
  <si>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</si>
  <si>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</si>
  <si>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</si>
  <si>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</si>
  <si>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</si>
  <si>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</si>
  <si>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</si>
  <si>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</si>
  <si>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</si>
  <si>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</si>
  <si>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</si>
  <si>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</si>
  <si>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</si>
  <si>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</si>
  <si>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</si>
  <si>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</si>
  <si>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</si>
  <si>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</si>
  <si>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</si>
  <si>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</si>
  <si>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</si>
  <si>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</si>
  <si>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</si>
  <si>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</si>
  <si>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</si>
  <si>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</si>
  <si>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</si>
  <si>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</si>
  <si>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</si>
  <si>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</si>
  <si>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</si>
  <si>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</si>
  <si>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</si>
  <si>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</si>
  <si>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</si>
  <si>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</si>
  <si>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</si>
  <si>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</si>
  <si>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</si>
  <si>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</si>
  <si>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</si>
  <si>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</si>
  <si>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</si>
  <si>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</si>
  <si>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</si>
  <si>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</si>
  <si>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</si>
  <si>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</si>
  <si>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</si>
  <si>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</si>
  <si>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</si>
  <si>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</si>
  <si>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</si>
  <si>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</si>
  <si>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</si>
  <si>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</si>
  <si>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</si>
  <si>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</si>
  <si>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</si>
  <si>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</si>
  <si>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</si>
  <si>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</si>
  <si>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</si>
  <si>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</si>
  <si>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</si>
  <si>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</si>
  <si>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</si>
  <si>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</si>
  <si>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</si>
  <si>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</si>
  <si>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</si>
  <si>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</si>
  <si>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</si>
  <si>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</si>
  <si>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</si>
  <si>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</si>
  <si>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</si>
  <si>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</si>
  <si>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</si>
  <si>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</si>
  <si>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</si>
  <si>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</si>
  <si>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</si>
  <si>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</si>
  <si>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</si>
  <si>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</si>
  <si>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</si>
  <si>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</si>
  <si>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</si>
  <si>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</si>
  <si>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</si>
  <si>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</si>
  <si>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</si>
  <si>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</si>
  <si>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</si>
  <si>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</si>
  <si>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</si>
  <si>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</si>
  <si>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</si>
  <si>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</si>
  <si>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</si>
  <si>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</si>
  <si>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</si>
  <si>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</si>
  <si>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</si>
  <si>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</si>
  <si>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</si>
  <si>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</si>
  <si>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</si>
  <si>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</si>
  <si>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</si>
  <si>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</si>
  <si>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</si>
  <si>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</si>
  <si>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</si>
  <si>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</si>
  <si>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</si>
  <si>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</si>
  <si>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</si>
  <si>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</si>
  <si>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</si>
  <si>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</si>
  <si>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</si>
  <si>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</si>
  <si>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</si>
  <si>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</si>
  <si>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</si>
  <si>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</si>
  <si>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</si>
  <si>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</si>
  <si>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</si>
  <si>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</si>
  <si>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</si>
  <si>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</si>
  <si>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</si>
  <si>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</si>
  <si>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</si>
  <si>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</si>
  <si>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</si>
  <si>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</si>
  <si>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</si>
  <si>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</si>
  <si>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</si>
  <si>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</si>
  <si>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</si>
  <si>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</si>
  <si>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</si>
  <si>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</si>
  <si>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</si>
  <si>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</si>
  <si>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</si>
  <si>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</si>
  <si>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</si>
  <si>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</si>
  <si>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</si>
  <si>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</si>
  <si>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</si>
  <si>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</si>
  <si>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</si>
  <si>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</si>
  <si>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</si>
  <si>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</si>
  <si>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</si>
  <si>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</si>
  <si>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</si>
  <si>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</si>
  <si>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</si>
  <si>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</si>
  <si>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</si>
  <si>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</si>
  <si>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</si>
  <si>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</si>
  <si>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</si>
  <si>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</si>
  <si>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</si>
  <si>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</si>
  <si>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</si>
  <si>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</si>
  <si>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</si>
  <si>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</si>
  <si>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</si>
  <si>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</si>
  <si>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</si>
  <si>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</si>
  <si>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</si>
  <si>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</si>
  <si>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</si>
  <si>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</si>
  <si>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</si>
  <si>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</si>
  <si>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</si>
  <si>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</si>
  <si>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</si>
  <si>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</si>
  <si>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</si>
  <si>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</si>
  <si>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</si>
  <si>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</si>
  <si>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</si>
  <si>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</si>
  <si>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</si>
  <si>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</si>
  <si>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</si>
  <si>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</si>
  <si>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</si>
  <si>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</si>
  <si>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</si>
  <si>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</si>
  <si>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</si>
  <si>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</si>
  <si>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</si>
  <si>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</si>
  <si>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</si>
  <si>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</si>
  <si>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</si>
  <si>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</si>
  <si>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</si>
  <si>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</si>
  <si>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</si>
  <si>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</si>
  <si>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</si>
  <si>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</si>
  <si>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</si>
  <si>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</si>
  <si>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</si>
  <si>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</si>
  <si>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</si>
  <si>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</si>
  <si>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</si>
  <si>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</si>
  <si>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</si>
  <si>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</si>
  <si>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</si>
  <si>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</si>
  <si>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</si>
  <si>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</si>
  <si>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</si>
  <si>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</si>
  <si>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</si>
  <si>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</si>
  <si>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</si>
  <si>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</si>
  <si>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</si>
  <si>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</si>
  <si>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</si>
  <si>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</si>
  <si>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</si>
  <si>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</si>
  <si>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</si>
  <si>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</si>
  <si>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</si>
  <si>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</si>
  <si>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</si>
  <si>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</si>
  <si>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</si>
  <si>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</si>
  <si>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</si>
  <si>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</si>
  <si>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</si>
  <si>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</si>
  <si>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</si>
  <si>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</si>
  <si>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</si>
  <si>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</si>
  <si>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</si>
  <si>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</si>
  <si>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</si>
  <si>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</si>
  <si>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</si>
  <si>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</si>
  <si>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</si>
  <si>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</si>
  <si>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</si>
  <si>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</si>
  <si>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</si>
  <si>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</si>
  <si>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</si>
  <si>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</si>
  <si>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</si>
  <si>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</si>
  <si>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</si>
  <si>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</si>
  <si>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</si>
  <si>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</si>
  <si>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</si>
  <si>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</si>
  <si>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</si>
  <si>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</si>
  <si>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</si>
  <si>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</si>
  <si>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</si>
  <si>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</si>
  <si>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</si>
  <si>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</si>
  <si>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</si>
  <si>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</si>
  <si>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</si>
  <si>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</si>
  <si>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</si>
  <si>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</si>
  <si>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</si>
  <si>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</si>
  <si>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</si>
  <si>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</si>
  <si>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</si>
  <si>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</si>
  <si>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</si>
  <si>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</si>
  <si>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</si>
  <si>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</si>
  <si>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</si>
  <si>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</si>
  <si>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</si>
  <si>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</si>
  <si>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</si>
  <si>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</si>
  <si>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</si>
  <si>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</si>
  <si>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</si>
  <si>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</si>
  <si>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</si>
  <si>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</si>
  <si>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</si>
  <si>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</si>
  <si>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</si>
  <si>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</si>
  <si>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</si>
  <si>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</si>
  <si>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</si>
  <si>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</si>
  <si>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</si>
  <si>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</si>
  <si>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</si>
  <si>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</si>
  <si>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</si>
  <si>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</si>
  <si>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</si>
  <si>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</si>
  <si>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</si>
  <si>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</si>
  <si>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</si>
  <si>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</si>
  <si>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</si>
  <si>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</si>
  <si>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</si>
  <si>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</si>
  <si>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</si>
  <si>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</si>
  <si>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</si>
  <si>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</si>
  <si>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</si>
  <si>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</si>
  <si>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</si>
  <si>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</si>
  <si>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</si>
  <si>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</si>
  <si>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</si>
  <si>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</si>
  <si>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</si>
  <si>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</si>
  <si>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</si>
  <si>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</si>
  <si>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</si>
  <si>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</si>
  <si>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</si>
  <si>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</si>
  <si>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</si>
  <si>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</si>
  <si>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</si>
  <si>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</si>
  <si>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</si>
  <si>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</si>
  <si>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</si>
  <si>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</si>
  <si>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</si>
  <si>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</si>
  <si>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</si>
  <si>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</si>
  <si>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</si>
  <si>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</si>
  <si>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</si>
  <si>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</si>
  <si>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</si>
  <si>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</si>
  <si>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</si>
  <si>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</si>
  <si>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</si>
  <si>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</si>
  <si>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</si>
  <si>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</si>
  <si>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</si>
  <si>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</si>
  <si>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</si>
  <si>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</si>
  <si>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</si>
  <si>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</si>
  <si>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</si>
  <si>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</si>
  <si>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</si>
  <si>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</si>
  <si>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</si>
  <si>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</si>
  <si>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</si>
  <si>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</si>
  <si>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</si>
  <si>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</si>
  <si>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</si>
  <si>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</si>
  <si>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</si>
  <si>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</si>
  <si>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</si>
  <si>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</si>
  <si>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</si>
  <si>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</si>
  <si>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</si>
  <si>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</si>
  <si>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</si>
  <si>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</si>
  <si>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</si>
  <si>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</si>
  <si>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</si>
  <si>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</si>
  <si>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</si>
  <si>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</si>
  <si>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</si>
  <si>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</si>
  <si>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</si>
  <si>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</si>
  <si>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</si>
  <si>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</si>
  <si>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</si>
  <si>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</si>
  <si>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</si>
  <si>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</si>
  <si>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</si>
  <si>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</si>
  <si>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</si>
  <si>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</si>
  <si>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</si>
  <si>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</si>
  <si>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</si>
  <si>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</si>
  <si>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</si>
  <si>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</si>
  <si>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</si>
  <si>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</si>
  <si>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</si>
  <si>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</si>
  <si>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</si>
  <si>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</si>
  <si>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</si>
  <si>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</si>
  <si>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</si>
  <si>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</si>
  <si>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</si>
  <si>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</si>
  <si>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</si>
  <si>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</si>
  <si>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</si>
  <si>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</si>
  <si>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</si>
  <si>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</si>
  <si>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</si>
  <si>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</si>
  <si>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</si>
  <si>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</si>
  <si>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</si>
  <si>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</si>
  <si>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</si>
  <si>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</si>
  <si>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</si>
  <si>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</si>
  <si>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</si>
  <si>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</si>
  <si>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</si>
  <si>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</si>
  <si>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</si>
  <si>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</si>
  <si>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</si>
  <si>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</si>
  <si>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</si>
  <si>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</si>
  <si>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</si>
  <si>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</si>
  <si>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</si>
  <si>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</si>
  <si>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</si>
  <si>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</si>
  <si>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</si>
  <si>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</si>
  <si>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</si>
  <si>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</si>
  <si>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</si>
  <si>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</si>
  <si>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</si>
  <si>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</si>
  <si>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</si>
  <si>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</si>
  <si>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</si>
  <si>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</si>
  <si>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</si>
  <si>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</si>
  <si>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</si>
  <si>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</si>
  <si>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</si>
  <si>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</si>
  <si>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</si>
  <si>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</si>
  <si>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</si>
  <si>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</si>
  <si>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</si>
  <si>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</si>
  <si>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</si>
  <si>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</si>
  <si>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</si>
  <si>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</si>
  <si>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</si>
  <si>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</si>
  <si>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</si>
  <si>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</si>
  <si>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</si>
  <si>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</si>
  <si>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</si>
  <si>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</si>
  <si>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</si>
  <si>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</si>
  <si>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</si>
  <si>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</si>
  <si>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</si>
  <si>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</si>
  <si>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</si>
  <si>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</si>
  <si>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</si>
  <si>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</si>
  <si>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</si>
  <si>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</si>
  <si>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</si>
  <si>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</si>
  <si>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</si>
  <si>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</si>
  <si>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</si>
  <si>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</si>
  <si>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</si>
  <si>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</si>
  <si>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</si>
  <si>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</si>
  <si>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</si>
  <si>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</si>
  <si>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</si>
  <si>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</si>
  <si>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</si>
  <si>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</si>
  <si>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</si>
  <si>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</si>
  <si>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</si>
  <si>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</si>
  <si>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</si>
  <si>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</si>
  <si>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</si>
  <si>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</si>
  <si>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</si>
  <si>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</si>
  <si>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</si>
  <si>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</si>
  <si>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</si>
  <si>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</si>
  <si>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</si>
  <si>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</si>
  <si>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</si>
  <si>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</si>
  <si>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</si>
  <si>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</si>
  <si>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</si>
  <si>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</si>
  <si>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</si>
  <si>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</si>
  <si>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</si>
  <si>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</si>
  <si>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</si>
  <si>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</si>
  <si>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</si>
  <si>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</si>
  <si>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</si>
  <si>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</si>
  <si>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</si>
  <si>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</si>
  <si>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</si>
  <si>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</si>
  <si>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</si>
  <si>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</si>
  <si>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</si>
  <si>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</si>
  <si>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</si>
  <si>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</si>
  <si>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</si>
  <si>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</si>
  <si>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</si>
  <si>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</si>
  <si>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</si>
  <si>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</si>
  <si>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</si>
  <si>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</si>
  <si>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</si>
  <si>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</si>
  <si>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</si>
  <si>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</si>
  <si>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</si>
  <si>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</si>
  <si>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</si>
  <si>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</si>
  <si>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</si>
  <si>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</si>
  <si>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</si>
  <si>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</si>
  <si>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</si>
  <si>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</si>
  <si>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</si>
  <si>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</si>
  <si>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</si>
  <si>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</si>
  <si>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</si>
  <si>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</si>
  <si>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</si>
  <si>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</si>
  <si>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</si>
  <si>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</si>
  <si>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</si>
  <si>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</si>
  <si>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</si>
  <si>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</si>
  <si>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</si>
  <si>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</si>
  <si>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</si>
  <si>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</si>
  <si>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</si>
  <si>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</si>
  <si>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</si>
  <si>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</si>
  <si>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</si>
  <si>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</si>
  <si>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</si>
  <si>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</si>
  <si>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</si>
  <si>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</si>
  <si>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</si>
  <si>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</si>
  <si>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</si>
  <si>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</si>
  <si>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</si>
  <si>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</si>
  <si>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</si>
  <si>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</si>
  <si>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</si>
  <si>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</si>
  <si>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</si>
  <si>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</si>
  <si>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</si>
  <si>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</si>
  <si>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</si>
  <si>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</si>
  <si>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</si>
  <si>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</si>
  <si>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</si>
  <si>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</si>
  <si>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</si>
  <si>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</si>
  <si>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</si>
  <si>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</si>
  <si>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</si>
  <si>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</si>
  <si>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</si>
  <si>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</si>
  <si>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</si>
  <si>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</si>
  <si>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</si>
  <si>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</si>
  <si>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</si>
  <si>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</si>
  <si>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</si>
  <si>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</si>
  <si>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</si>
  <si>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</si>
  <si>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</si>
  <si>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</si>
  <si>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</si>
  <si>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</si>
  <si>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</si>
  <si>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</si>
  <si>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</si>
  <si>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</si>
  <si>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</si>
  <si>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</si>
  <si>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</si>
  <si>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</si>
  <si>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</si>
  <si>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</si>
  <si>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</si>
  <si>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</si>
  <si>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</si>
  <si>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</si>
  <si>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</si>
  <si>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</si>
  <si>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</si>
  <si>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</si>
  <si>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</si>
  <si>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</si>
  <si>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</si>
  <si>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</si>
  <si>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</si>
  <si>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</si>
  <si>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</si>
  <si>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</si>
  <si>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</si>
  <si>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</si>
  <si>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</si>
  <si>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</si>
  <si>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</si>
  <si>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</si>
  <si>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</si>
  <si>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</si>
  <si>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</si>
  <si>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</si>
  <si>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</si>
  <si>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</si>
  <si>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</si>
  <si>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</si>
  <si>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</si>
  <si>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</si>
  <si>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</si>
  <si>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</si>
  <si>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</si>
  <si>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</si>
  <si>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</si>
  <si>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</si>
  <si>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</si>
  <si>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</si>
  <si>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</si>
  <si>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</si>
  <si>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</si>
  <si>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</si>
  <si>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</si>
  <si>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</si>
  <si>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</si>
  <si>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</si>
  <si>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</si>
  <si>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</si>
  <si>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</si>
  <si>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</si>
  <si>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</si>
  <si>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</si>
  <si>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</si>
  <si>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</si>
  <si>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</si>
  <si>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</si>
  <si>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</si>
  <si>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</si>
  <si>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</si>
  <si>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</si>
  <si>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</si>
  <si>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</si>
  <si>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</si>
  <si>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</si>
  <si>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</si>
  <si>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</si>
  <si>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</si>
  <si>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</si>
  <si>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</si>
  <si>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</si>
  <si>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</si>
  <si>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</si>
  <si>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</si>
  <si>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</si>
  <si>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</si>
  <si>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</si>
  <si>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</si>
  <si>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</si>
  <si>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</si>
  <si>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</si>
  <si>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</si>
  <si>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</si>
  <si>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</si>
  <si>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</si>
  <si>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</si>
  <si>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</si>
  <si>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</si>
  <si>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</si>
  <si>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</si>
  <si>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</si>
  <si>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</si>
  <si>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</si>
  <si>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</si>
  <si>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</si>
  <si>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</si>
  <si>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</si>
  <si>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</si>
  <si>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</si>
  <si>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</si>
  <si>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</si>
  <si>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</si>
  <si>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</si>
  <si>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</si>
  <si>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</si>
  <si>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</si>
  <si>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</si>
  <si>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</si>
  <si>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</si>
  <si>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</si>
  <si>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</si>
  <si>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</si>
  <si>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</si>
  <si>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</si>
  <si>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</si>
  <si>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</si>
  <si>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</si>
  <si>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</si>
  <si>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</si>
  <si>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</si>
  <si>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</si>
  <si>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</si>
  <si>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</si>
  <si>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</si>
  <si>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</si>
  <si>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</si>
  <si>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</si>
  <si>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</si>
  <si>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</si>
  <si>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</si>
  <si>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</si>
  <si>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</si>
  <si>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</si>
  <si>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</si>
  <si>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</si>
  <si>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</si>
  <si>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</si>
  <si>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</si>
  <si>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</si>
  <si>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</si>
  <si>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</si>
  <si>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</si>
  <si>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</si>
  <si>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</si>
  <si>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</si>
  <si>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</si>
  <si>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</si>
  <si>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</si>
  <si>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</si>
  <si>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</si>
  <si>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</si>
  <si>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</si>
  <si>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</si>
  <si>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</si>
  <si>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</si>
  <si>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</si>
  <si>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</si>
  <si>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</si>
  <si>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</si>
  <si>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</si>
  <si>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</si>
  <si>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</si>
  <si>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</si>
  <si>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</si>
  <si>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</si>
  <si>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</si>
  <si>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</si>
  <si>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</si>
  <si>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</si>
  <si>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</si>
  <si>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</si>
  <si>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</si>
  <si>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</si>
  <si>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</si>
  <si>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</si>
  <si>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</si>
  <si>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</si>
  <si>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</si>
  <si>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</si>
  <si>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</si>
  <si>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</si>
  <si>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</si>
  <si>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</si>
  <si>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</si>
  <si>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</si>
  <si>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</si>
  <si>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</si>
  <si>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</si>
  <si>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</si>
  <si>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</si>
  <si>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</si>
  <si>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</si>
  <si>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</si>
  <si>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</si>
  <si>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</si>
  <si>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</si>
  <si>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</si>
  <si>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</si>
  <si>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</si>
  <si>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</si>
  <si>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</si>
  <si>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</si>
  <si>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</si>
  <si>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</si>
  <si>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</si>
  <si>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</si>
  <si>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</si>
  <si>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</si>
  <si>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</si>
  <si>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</si>
  <si>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</si>
  <si>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</si>
  <si>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</si>
  <si>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</si>
  <si>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</si>
  <si>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</si>
  <si>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</si>
  <si>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</si>
  <si>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</si>
  <si>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</si>
  <si>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</si>
  <si>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</si>
  <si>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</si>
  <si>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</si>
  <si>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</si>
  <si>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</si>
  <si>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</si>
  <si>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</si>
  <si>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</si>
  <si>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</si>
  <si>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</si>
  <si>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</si>
  <si>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</si>
  <si>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</si>
  <si>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</si>
  <si>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</si>
  <si>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</si>
  <si>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</si>
  <si>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</si>
  <si>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</si>
  <si>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</si>
  <si>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</si>
  <si>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</si>
  <si>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</si>
  <si>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</si>
  <si>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</si>
  <si>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</si>
  <si>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</si>
  <si>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</si>
  <si>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</si>
  <si>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</si>
  <si>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</si>
  <si>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</si>
  <si>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</si>
  <si>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</si>
  <si>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</si>
  <si>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</si>
  <si>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</si>
  <si>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</si>
  <si>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</si>
  <si>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</si>
  <si>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</si>
  <si>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</si>
  <si>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</si>
  <si>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</si>
  <si>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</si>
  <si>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</si>
  <si>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</si>
  <si>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</si>
  <si>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</si>
  <si>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</si>
  <si>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</si>
  <si>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</si>
  <si>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</si>
  <si>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</si>
  <si>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</si>
  <si>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</si>
  <si>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</si>
  <si>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</si>
  <si>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</si>
  <si>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</si>
  <si>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</si>
  <si>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</si>
  <si>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</si>
  <si>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</si>
  <si>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</si>
  <si>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</si>
  <si>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</si>
  <si>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</si>
  <si>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</si>
  <si>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</si>
  <si>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</si>
  <si>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</si>
  <si>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</si>
  <si>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</si>
  <si>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</si>
  <si>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</si>
  <si>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</si>
  <si>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</si>
  <si>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</si>
  <si>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</si>
  <si>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</si>
  <si>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</si>
  <si>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</si>
  <si>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</si>
  <si>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</si>
  <si>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</si>
  <si>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</si>
  <si>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</si>
  <si>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</si>
  <si>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</si>
  <si>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</si>
  <si>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</si>
  <si>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</si>
  <si>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</si>
  <si>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</si>
  <si>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</si>
  <si>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</si>
  <si>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</si>
  <si>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</si>
  <si>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</si>
  <si>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</si>
  <si>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</si>
  <si>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</si>
  <si>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</si>
  <si>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</si>
  <si>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</si>
  <si>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</si>
  <si>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</si>
  <si>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</si>
  <si>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</si>
  <si>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</si>
  <si>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</si>
  <si>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</si>
  <si>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</si>
  <si>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</si>
  <si>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</si>
  <si>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</si>
  <si>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</si>
  <si>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</si>
  <si>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</si>
  <si>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</si>
  <si>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</si>
  <si>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</si>
  <si>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</si>
  <si>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</si>
  <si>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</si>
  <si>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</si>
  <si>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</si>
  <si>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</si>
  <si>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</si>
  <si>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</si>
  <si>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</si>
  <si>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</si>
  <si>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</si>
  <si>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</si>
  <si>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</si>
  <si>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</si>
  <si>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</si>
  <si>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</si>
  <si>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</si>
  <si>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</si>
  <si>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</si>
  <si>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</si>
  <si>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</si>
  <si>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</si>
  <si>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</si>
  <si>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</si>
  <si>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</si>
  <si>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</si>
  <si>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</si>
  <si>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</si>
  <si>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</si>
  <si>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</si>
  <si>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</si>
  <si>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</si>
  <si>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</si>
  <si>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</si>
  <si>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</si>
  <si>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</si>
  <si>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</si>
  <si>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</si>
  <si>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</si>
  <si>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</si>
  <si>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</si>
  <si>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</si>
  <si>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</si>
  <si>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</si>
  <si>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</si>
  <si>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</si>
  <si>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</si>
  <si>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</si>
  <si>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</si>
  <si>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</si>
  <si>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</si>
  <si>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</si>
  <si>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</si>
  <si>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</si>
  <si>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</si>
  <si>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</si>
  <si>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</si>
  <si>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</si>
  <si>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</si>
  <si>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</si>
  <si>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</si>
  <si>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</si>
  <si>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</si>
  <si>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</si>
  <si>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</si>
  <si>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</si>
  <si>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</si>
  <si>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</si>
  <si>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</si>
  <si>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</si>
  <si>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</si>
  <si>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</si>
  <si>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</si>
  <si>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</si>
  <si>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</si>
  <si>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</si>
  <si>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</si>
  <si>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</si>
  <si>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</si>
  <si>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</si>
  <si>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</si>
  <si>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</si>
  <si>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</si>
  <si>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</si>
  <si>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</si>
  <si>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</si>
  <si>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</si>
  <si>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</si>
  <si>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</si>
  <si>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</si>
  <si>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</si>
  <si>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</si>
  <si>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</si>
  <si>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</si>
  <si>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</si>
  <si>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</si>
  <si>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</si>
  <si>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</si>
  <si>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</si>
  <si>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</si>
  <si>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</si>
  <si>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</si>
  <si>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</si>
  <si>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</si>
  <si>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</si>
  <si>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</si>
  <si>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</si>
  <si>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</si>
  <si>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</si>
  <si>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</si>
  <si>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</si>
  <si>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</si>
  <si>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</si>
  <si>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</si>
  <si>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</si>
  <si>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</si>
  <si>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</si>
  <si>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</si>
  <si>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</si>
  <si>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</si>
  <si>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</si>
  <si>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</si>
  <si>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</si>
  <si>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</si>
  <si>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</si>
  <si>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</si>
  <si>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</si>
  <si>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</si>
  <si>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</si>
  <si>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</si>
  <si>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</si>
  <si>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</si>
  <si>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</si>
  <si>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</si>
  <si>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</si>
  <si>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</si>
  <si>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</si>
  <si>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</si>
  <si>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</si>
  <si>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</si>
  <si>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</si>
  <si>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</si>
  <si>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</si>
  <si>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</si>
  <si>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</si>
  <si>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</si>
  <si>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</si>
  <si>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</si>
  <si>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</si>
  <si>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</si>
  <si>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</si>
  <si>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</si>
  <si>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</si>
  <si>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</si>
  <si>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</si>
  <si>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</si>
  <si>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</si>
  <si>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</si>
  <si>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</si>
  <si>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</si>
  <si>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</si>
  <si>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</si>
  <si>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</si>
  <si>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</si>
  <si>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</si>
  <si>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</si>
  <si>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</si>
  <si>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</si>
  <si>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</si>
  <si>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</si>
  <si>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</si>
  <si>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</si>
  <si>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</si>
  <si>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</si>
  <si>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</si>
  <si>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</si>
  <si>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</si>
  <si>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</si>
  <si>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</si>
  <si>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</si>
  <si>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</si>
  <si>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</si>
  <si>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</si>
  <si>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</si>
  <si>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</si>
  <si>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</si>
  <si>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</si>
  <si>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</si>
  <si>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</si>
  <si>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</si>
  <si>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</si>
  <si>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</si>
  <si>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</si>
  <si>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</si>
  <si>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</si>
  <si>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</si>
  <si>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</si>
  <si>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</si>
  <si>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</si>
  <si>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</si>
  <si>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</si>
  <si>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</si>
  <si>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</si>
  <si>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</si>
  <si>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</si>
  <si>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</si>
  <si>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</si>
  <si>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</si>
  <si>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</si>
  <si>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</si>
  <si>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</si>
  <si>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</si>
  <si>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</si>
  <si>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</si>
  <si>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</si>
  <si>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</si>
  <si>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</si>
  <si>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</si>
  <si>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</si>
  <si>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</si>
  <si>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</si>
  <si>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</si>
  <si>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</si>
  <si>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</si>
  <si>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</si>
  <si>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</si>
  <si>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</si>
  <si>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</si>
  <si>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</si>
  <si>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</si>
  <si>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</si>
  <si>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</si>
  <si>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</si>
  <si>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</si>
  <si>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</si>
  <si>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</si>
  <si>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</si>
  <si>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</si>
  <si>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</si>
  <si>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</si>
  <si>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</si>
  <si>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</si>
  <si>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</si>
  <si>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</si>
  <si>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</si>
  <si>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</si>
  <si>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</si>
  <si>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</si>
  <si>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</si>
  <si>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</si>
  <si>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</si>
  <si>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</si>
  <si>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</si>
  <si>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</si>
  <si>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</si>
  <si>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</si>
  <si>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</si>
  <si>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</si>
  <si>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</si>
  <si>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</si>
  <si>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</si>
  <si>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</si>
  <si>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</si>
  <si>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</si>
  <si>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</si>
  <si>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</si>
  <si>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</si>
  <si>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</si>
  <si>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</si>
  <si>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</si>
  <si>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</si>
  <si>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</si>
  <si>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</si>
  <si>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</si>
  <si>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</si>
  <si>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</si>
  <si>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</si>
  <si>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</si>
  <si>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</si>
  <si>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</si>
  <si>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</si>
  <si>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</si>
  <si>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</si>
  <si>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</si>
  <si>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</si>
  <si>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</si>
  <si>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</si>
  <si>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</si>
  <si>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</si>
  <si>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</si>
  <si>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</si>
  <si>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</si>
  <si>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</si>
  <si>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</si>
  <si>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</si>
  <si>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</si>
  <si>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</si>
  <si>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</si>
  <si>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</si>
  <si>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</si>
  <si>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</si>
  <si>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</si>
  <si>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</si>
  <si>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</si>
  <si>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</si>
  <si>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</si>
  <si>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</si>
  <si>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</si>
  <si>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</si>
  <si>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</si>
  <si>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</si>
  <si>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</si>
  <si>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</si>
  <si>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</si>
  <si>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</si>
  <si>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</si>
  <si>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</si>
  <si>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</si>
  <si>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</si>
  <si>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</si>
  <si>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</si>
  <si>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</si>
  <si>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</si>
  <si>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</si>
  <si>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</si>
  <si>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</si>
  <si>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</si>
  <si>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</si>
  <si>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</si>
  <si>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</si>
  <si>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</si>
  <si>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</si>
  <si>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</si>
  <si>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</si>
  <si>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</si>
  <si>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</si>
  <si>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</si>
  <si>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</si>
  <si>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</si>
  <si>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</si>
  <si>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</si>
  <si>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</si>
  <si>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</si>
  <si>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</si>
  <si>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</si>
  <si>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</si>
  <si>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</si>
  <si>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</si>
  <si>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</si>
  <si>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</si>
  <si>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</si>
  <si>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</si>
  <si>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</si>
  <si>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</si>
  <si>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</si>
  <si>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</si>
  <si>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</si>
  <si>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</si>
  <si>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</si>
  <si>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</si>
  <si>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</si>
  <si>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</si>
  <si>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</si>
  <si>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</si>
  <si>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</si>
  <si>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</si>
  <si>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</si>
  <si>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</si>
  <si>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</si>
  <si>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</si>
  <si>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</si>
  <si>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</si>
  <si>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</si>
  <si>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</si>
  <si>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</si>
  <si>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</si>
  <si>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</si>
  <si>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</si>
  <si>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</si>
  <si>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</si>
  <si>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</si>
  <si>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</si>
  <si>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</si>
  <si>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</si>
  <si>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</si>
  <si>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</si>
  <si>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</si>
  <si>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</si>
  <si>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</si>
  <si>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</si>
  <si>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</si>
  <si>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</si>
  <si>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</si>
  <si>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</si>
  <si>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</si>
  <si>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</si>
  <si>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</si>
  <si>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</si>
  <si>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</si>
  <si>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</si>
  <si>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</si>
  <si>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</si>
  <si>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</si>
  <si>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</si>
  <si>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</si>
  <si>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</si>
  <si>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</si>
  <si>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</si>
  <si>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</si>
  <si>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</si>
  <si>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</si>
  <si>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</si>
  <si>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</si>
  <si>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</si>
  <si>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</si>
  <si>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</si>
  <si>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</si>
  <si>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</si>
  <si>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</si>
  <si>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</si>
  <si>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</si>
  <si>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</si>
  <si>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</si>
  <si>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</si>
  <si>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</si>
  <si>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</si>
  <si>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</si>
  <si>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</si>
  <si>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</si>
  <si>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</si>
  <si>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</si>
  <si>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</si>
  <si>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</si>
  <si>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</si>
  <si>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</si>
  <si>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</si>
  <si>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</si>
  <si>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</si>
  <si>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</si>
  <si>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</si>
  <si>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</si>
  <si>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</si>
  <si>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</si>
  <si>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</si>
  <si>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</si>
  <si>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</si>
  <si>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</si>
  <si>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</si>
  <si>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</si>
  <si>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</si>
  <si>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</si>
  <si>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</si>
  <si>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</si>
  <si>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</si>
  <si>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</si>
  <si>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</si>
  <si>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</si>
  <si>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</si>
  <si>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</si>
  <si>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</si>
  <si>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</si>
  <si>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</si>
  <si>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</si>
  <si>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</si>
  <si>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</si>
  <si>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</si>
  <si>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</si>
  <si>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</si>
  <si>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</si>
  <si>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</si>
  <si>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</si>
  <si>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</si>
  <si>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</si>
  <si>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</si>
  <si>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</si>
  <si>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</si>
  <si>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</si>
  <si>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</si>
  <si>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</si>
  <si>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</si>
  <si>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</si>
  <si>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</si>
  <si>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</si>
  <si>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</si>
  <si>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</si>
  <si>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</si>
  <si>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</si>
  <si>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</si>
  <si>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</si>
  <si>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</si>
  <si>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</si>
  <si>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</si>
  <si>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</si>
  <si>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</si>
  <si>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</si>
  <si>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</si>
  <si>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</si>
  <si>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</si>
  <si>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</si>
  <si>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</si>
  <si>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</si>
  <si>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</si>
  <si>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</si>
  <si>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</si>
  <si>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</si>
  <si>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</si>
  <si>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</si>
  <si>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</si>
  <si>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</si>
  <si>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</si>
  <si>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</si>
  <si>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</si>
  <si>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</si>
  <si>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</si>
  <si>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</si>
  <si>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</si>
  <si>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</si>
  <si>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</si>
  <si>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</si>
  <si>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</si>
  <si>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</si>
  <si>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</si>
  <si>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</si>
  <si>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</si>
  <si>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</si>
  <si>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</si>
  <si>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</si>
  <si>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</si>
  <si>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</si>
  <si>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</si>
  <si>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</si>
  <si>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</si>
  <si>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</si>
  <si>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</si>
  <si>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</si>
  <si>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</si>
  <si>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</si>
  <si>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</si>
  <si>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</si>
  <si>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</si>
  <si>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</si>
  <si>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</si>
  <si>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</si>
  <si>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</si>
  <si>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</si>
  <si>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</si>
  <si>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</si>
  <si>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</si>
  <si>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</si>
  <si>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</si>
  <si>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</si>
  <si>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</si>
  <si>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</si>
  <si>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</si>
  <si>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</si>
  <si>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</si>
  <si>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</si>
  <si>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</si>
  <si>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</si>
  <si>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</si>
  <si>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</si>
  <si>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</si>
  <si>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</si>
  <si>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</si>
  <si>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</si>
  <si>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</si>
  <si>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</si>
  <si>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</si>
  <si>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</si>
  <si>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</si>
  <si>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</si>
  <si>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</si>
  <si>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</si>
  <si>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</si>
  <si>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</si>
  <si>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</si>
  <si>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</si>
  <si>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</si>
  <si>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</si>
  <si>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</si>
  <si>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</si>
  <si>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</si>
  <si>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</si>
  <si>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</si>
  <si>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</si>
  <si>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</si>
  <si>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</si>
  <si>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</si>
  <si>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</si>
  <si>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</si>
  <si>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</si>
  <si>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</si>
  <si>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</si>
  <si>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</si>
  <si>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</si>
  <si>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</si>
  <si>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</si>
  <si>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</si>
  <si>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</si>
  <si>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</si>
  <si>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</si>
  <si>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</si>
  <si>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</si>
  <si>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</si>
  <si>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</si>
  <si>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</si>
  <si>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</si>
  <si>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</si>
  <si>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</si>
  <si>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</si>
  <si>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</si>
  <si>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</si>
  <si>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</si>
  <si>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</si>
  <si>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</si>
  <si>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</si>
  <si>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</si>
  <si>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</si>
  <si>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</si>
  <si>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</si>
  <si>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</si>
  <si>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</si>
  <si>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</si>
  <si>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</si>
  <si>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</si>
  <si>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</si>
  <si>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</si>
  <si>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</si>
  <si>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</si>
  <si>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</si>
  <si>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</si>
  <si>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</si>
  <si>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</si>
  <si>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</si>
  <si>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</si>
  <si>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</si>
  <si>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</si>
  <si>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</si>
  <si>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</si>
  <si>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</si>
  <si>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</si>
  <si>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</si>
  <si>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</si>
  <si>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</si>
  <si>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</si>
  <si>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</si>
  <si>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</si>
  <si>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</si>
  <si>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</si>
  <si>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</si>
  <si>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</si>
  <si>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</si>
  <si>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</si>
  <si>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</si>
  <si>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</si>
  <si>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</si>
  <si>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</si>
  <si>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</si>
  <si>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</si>
  <si>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</si>
  <si>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</si>
  <si>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</si>
  <si>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</si>
  <si>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</si>
  <si>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</si>
  <si>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</si>
  <si>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</si>
  <si>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</si>
  <si>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</si>
  <si>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</si>
  <si>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</si>
  <si>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</si>
  <si>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</si>
  <si>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</si>
  <si>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</si>
  <si>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</si>
  <si>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</si>
  <si>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</si>
  <si>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</si>
  <si>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</si>
  <si>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</si>
  <si>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</si>
  <si>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</si>
  <si>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</si>
  <si>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</si>
  <si>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</si>
  <si>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</si>
  <si>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</si>
  <si>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</si>
  <si>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</si>
  <si>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</si>
  <si>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</si>
  <si>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</si>
  <si>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</si>
  <si>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</si>
  <si>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</si>
  <si>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</si>
  <si>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</si>
  <si>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</si>
  <si>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</si>
  <si>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</si>
  <si>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</si>
  <si>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</si>
  <si>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</si>
  <si>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</si>
  <si>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</si>
  <si>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</si>
  <si>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</si>
  <si>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</si>
  <si>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</si>
  <si>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</si>
  <si>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</si>
  <si>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</si>
  <si>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</si>
  <si>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</si>
  <si>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</si>
  <si>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</si>
  <si>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</si>
  <si>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</si>
  <si>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</si>
  <si>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</si>
  <si>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</si>
  <si>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</si>
  <si>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</si>
  <si>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</si>
  <si>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</si>
  <si>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</si>
  <si>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</si>
  <si>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</si>
  <si>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</si>
  <si>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</si>
  <si>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</si>
  <si>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</si>
  <si>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</si>
  <si>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</si>
  <si>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</si>
  <si>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</si>
  <si>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</si>
  <si>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</si>
  <si>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</si>
  <si>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</si>
  <si>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</si>
  <si>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</si>
  <si>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</si>
  <si>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</si>
  <si>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</si>
  <si>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</si>
  <si>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</si>
  <si>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</si>
  <si>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</si>
  <si>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</si>
  <si>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</si>
  <si>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</si>
  <si>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</si>
  <si>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</si>
  <si>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</si>
  <si>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</si>
  <si>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</si>
  <si>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</si>
  <si>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</si>
  <si>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</si>
  <si>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</si>
  <si>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</si>
  <si>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</si>
  <si>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</si>
  <si>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</si>
  <si>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</si>
  <si>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</si>
  <si>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</si>
  <si>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</si>
  <si>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</si>
  <si>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</si>
  <si>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</si>
  <si>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</si>
  <si>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</si>
  <si>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</si>
  <si>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</si>
  <si>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</si>
  <si>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</si>
  <si>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</si>
  <si>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</si>
  <si>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</si>
  <si>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</si>
  <si>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</si>
  <si>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</si>
  <si>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</si>
  <si>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</si>
  <si>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</si>
  <si>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</si>
  <si>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</si>
  <si>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</si>
  <si>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</si>
  <si>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</si>
  <si>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</si>
  <si>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</si>
  <si>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</si>
  <si>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</si>
  <si>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</si>
  <si>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</si>
  <si>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</si>
  <si>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</si>
  <si>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</si>
  <si>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</si>
  <si>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</si>
  <si>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</si>
  <si>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</si>
  <si>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</si>
  <si>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</si>
  <si>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</si>
  <si>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</si>
  <si>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</si>
  <si>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</si>
  <si>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</si>
  <si>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</si>
  <si>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</si>
  <si>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</si>
  <si>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</si>
  <si>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</si>
  <si>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</si>
  <si>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</si>
  <si>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</si>
  <si>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</si>
  <si>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</si>
  <si>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</si>
  <si>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</si>
  <si>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</si>
  <si>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</si>
  <si>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</si>
  <si>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</si>
  <si>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</si>
  <si>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</si>
  <si>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</si>
  <si>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</si>
  <si>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</si>
  <si>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</si>
  <si>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</si>
  <si>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</si>
  <si>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</si>
  <si>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</si>
  <si>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</si>
  <si>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</si>
  <si>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</si>
  <si>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</si>
  <si>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</si>
  <si>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</si>
  <si>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</si>
  <si>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</si>
  <si>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</si>
  <si>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</si>
  <si>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</si>
  <si>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</si>
  <si>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</si>
  <si>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</si>
  <si>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</si>
  <si>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</si>
  <si>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</si>
  <si>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</si>
  <si>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</si>
  <si>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</si>
  <si>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</si>
  <si>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</si>
  <si>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</si>
  <si>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</si>
  <si>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</si>
  <si>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</si>
  <si>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</si>
  <si>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</si>
  <si>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</si>
  <si>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</si>
  <si>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</si>
  <si>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</si>
  <si>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</si>
  <si>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</si>
  <si>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</si>
  <si>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</si>
  <si>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</si>
  <si>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</si>
  <si>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</si>
  <si>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</si>
  <si>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</si>
  <si>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</si>
  <si>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</si>
  <si>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</si>
  <si>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</si>
  <si>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</si>
  <si>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</si>
  <si>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</si>
  <si>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</si>
  <si>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</si>
  <si>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</si>
  <si>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</si>
  <si>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</si>
  <si>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</si>
  <si>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</si>
  <si>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</si>
  <si>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</si>
  <si>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</si>
  <si>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</si>
  <si>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</si>
  <si>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</si>
  <si>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</si>
  <si>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</si>
  <si>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</si>
  <si>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</si>
  <si>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</si>
  <si>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</si>
  <si>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</si>
  <si>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</si>
  <si>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</si>
  <si>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</si>
  <si>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</si>
  <si>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</si>
  <si>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</si>
  <si>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</si>
  <si>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</si>
  <si>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</si>
  <si>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</si>
  <si>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</si>
  <si>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</si>
  <si>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</si>
  <si>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</si>
  <si>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</si>
  <si>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</si>
  <si>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</si>
  <si>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</si>
  <si>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</si>
  <si>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</si>
  <si>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</si>
  <si>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</si>
  <si>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</si>
  <si>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</si>
  <si>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</si>
  <si>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</si>
  <si>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</si>
  <si>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</si>
  <si>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</si>
  <si>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</si>
  <si>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</si>
  <si>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</si>
  <si>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</si>
  <si>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</si>
  <si>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</si>
  <si>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</si>
  <si>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</si>
  <si>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</si>
  <si>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</si>
  <si>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</si>
  <si>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</si>
  <si>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</si>
  <si>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</si>
  <si>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</si>
  <si>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</si>
  <si>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</si>
  <si>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</si>
  <si>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</si>
  <si>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</si>
  <si>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</si>
  <si>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</si>
  <si>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</si>
  <si>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</si>
  <si>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</si>
  <si>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</si>
  <si>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</si>
  <si>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</si>
  <si>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</si>
  <si>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</si>
  <si>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</si>
  <si>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</si>
  <si>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</si>
  <si>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</si>
  <si>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</si>
  <si>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</si>
  <si>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</si>
  <si>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</si>
  <si>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</si>
  <si>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</si>
  <si>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</si>
  <si>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</si>
  <si>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</si>
  <si>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</si>
  <si>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</si>
  <si>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</si>
  <si>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</si>
  <si>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</si>
  <si>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</si>
  <si>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</si>
  <si>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</si>
  <si>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</si>
  <si>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</si>
  <si>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</si>
  <si>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</si>
  <si>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</si>
  <si>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</si>
  <si>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</si>
  <si>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</si>
  <si>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</si>
  <si>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</si>
  <si>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</si>
  <si>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</si>
  <si>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</si>
  <si>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</si>
  <si>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</si>
  <si>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</si>
  <si>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</si>
  <si>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</si>
  <si>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</si>
  <si>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</si>
  <si>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</si>
  <si>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</si>
  <si>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</si>
  <si>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</si>
  <si>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</si>
  <si>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</si>
  <si>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</si>
  <si>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</si>
  <si>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</si>
  <si>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</si>
  <si>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</si>
  <si>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</si>
  <si>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</si>
  <si>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</si>
  <si>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</si>
  <si>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</si>
  <si>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</si>
  <si>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</si>
  <si>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</si>
  <si>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</si>
  <si>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</si>
  <si>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</si>
  <si>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</si>
  <si>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</si>
  <si>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</si>
  <si>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</si>
  <si>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</si>
  <si>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</si>
  <si>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</si>
  <si>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</si>
  <si>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</si>
  <si>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</si>
  <si>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</si>
  <si>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</si>
  <si>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</si>
  <si>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</si>
  <si>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</si>
  <si>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</si>
  <si>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</si>
  <si>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</si>
  <si>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</si>
  <si>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</si>
  <si>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</si>
  <si>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</si>
  <si>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</si>
  <si>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</si>
  <si>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</si>
  <si>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</si>
  <si>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</si>
  <si>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</si>
  <si>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</si>
  <si>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</si>
  <si>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</si>
  <si>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</si>
  <si>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</si>
  <si>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</si>
  <si>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</si>
  <si>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</si>
  <si>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</si>
  <si>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</si>
  <si>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</si>
  <si>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</si>
  <si>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</si>
  <si>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</si>
  <si>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</si>
  <si>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</si>
  <si>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</si>
  <si>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</si>
  <si>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</si>
  <si>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</si>
  <si>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</si>
  <si>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</si>
  <si>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</si>
  <si>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</si>
  <si>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</si>
  <si>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</si>
  <si>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</si>
  <si>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</si>
  <si>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</si>
  <si>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</si>
  <si>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</si>
  <si>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</si>
  <si>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</si>
  <si>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</si>
  <si>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</si>
  <si>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</si>
  <si>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</si>
  <si>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</si>
  <si>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</si>
  <si>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</si>
  <si>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</si>
  <si>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</si>
  <si>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</si>
  <si>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</si>
  <si>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</si>
  <si>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</si>
  <si>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</si>
  <si>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</si>
  <si>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</si>
  <si>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</si>
  <si>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</si>
  <si>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</si>
  <si>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</si>
  <si>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</si>
  <si>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</si>
  <si>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</si>
  <si>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</si>
  <si>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</si>
  <si>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</si>
  <si>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</si>
  <si>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</si>
  <si>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</si>
  <si>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</si>
  <si>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</si>
  <si>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</si>
  <si>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</si>
  <si>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</si>
  <si>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</si>
  <si>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</si>
  <si>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</si>
  <si>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</si>
  <si>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</si>
  <si>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</si>
  <si>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</si>
  <si>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</si>
  <si>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</si>
  <si>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</si>
  <si>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</si>
  <si>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</si>
  <si>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</si>
  <si>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</si>
  <si>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</si>
  <si>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</si>
  <si>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</si>
  <si>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</si>
  <si>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</si>
  <si>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</si>
  <si>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</si>
  <si>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</si>
  <si>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</si>
  <si>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</si>
  <si>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</si>
  <si>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</si>
  <si>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</si>
  <si>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</si>
  <si>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</si>
  <si>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</si>
  <si>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</si>
  <si>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</si>
  <si>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</si>
  <si>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</si>
  <si>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</si>
  <si>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</si>
  <si>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</si>
  <si>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</si>
  <si>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</si>
  <si>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</si>
  <si>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</si>
  <si>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</si>
  <si>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</si>
  <si>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</si>
  <si>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</si>
  <si>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</si>
  <si>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</si>
  <si>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</si>
  <si>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</si>
  <si>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</si>
  <si>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</si>
  <si>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</si>
  <si>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</si>
  <si>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</si>
  <si>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</si>
  <si>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</si>
  <si>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</si>
  <si>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</si>
  <si>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</si>
  <si>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</si>
  <si>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</si>
  <si>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</si>
  <si>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</si>
  <si>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</si>
  <si>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</si>
  <si>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</si>
  <si>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</si>
  <si>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</si>
  <si>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</si>
  <si>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</si>
  <si>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</si>
  <si>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</si>
  <si>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</si>
  <si>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</si>
  <si>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</si>
  <si>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</si>
  <si>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</si>
  <si>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</si>
  <si>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</si>
  <si>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</si>
  <si>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</si>
  <si>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</si>
  <si>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</si>
  <si>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</si>
  <si>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</si>
  <si>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</si>
  <si>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</si>
  <si>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</si>
  <si>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</si>
  <si>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</si>
  <si>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</si>
  <si>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</si>
  <si>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</si>
  <si>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</si>
  <si>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</si>
  <si>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</si>
  <si>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</si>
  <si>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</si>
  <si>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</si>
  <si>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</si>
  <si>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</si>
  <si>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</si>
  <si>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</si>
  <si>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</si>
  <si>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</si>
  <si>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</si>
  <si>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</si>
  <si>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</si>
  <si>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</si>
  <si>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</si>
  <si>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</si>
  <si>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</si>
  <si>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</si>
  <si>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</si>
  <si>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</si>
  <si>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</si>
  <si>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</si>
  <si>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</si>
  <si>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</si>
  <si>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</si>
  <si>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</si>
  <si>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</si>
  <si>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</si>
  <si>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</si>
  <si>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</si>
  <si>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</si>
  <si>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</si>
  <si>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</si>
  <si>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</si>
  <si>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</si>
  <si>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</si>
  <si>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</si>
  <si>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</si>
  <si>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</si>
  <si>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</si>
  <si>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</si>
  <si>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</si>
  <si>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</si>
  <si>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</si>
  <si>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</si>
  <si>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</si>
  <si>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</si>
  <si>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</si>
  <si>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</si>
  <si>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</si>
  <si>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</si>
  <si>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</si>
  <si>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</si>
  <si>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</si>
  <si>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</si>
  <si>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</si>
  <si>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</si>
  <si>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</si>
  <si>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</si>
  <si>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</si>
  <si>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</si>
  <si>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</si>
  <si>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</si>
  <si>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</si>
  <si>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</si>
  <si>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</si>
  <si>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</si>
  <si>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</si>
  <si>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</si>
  <si>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</si>
  <si>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</si>
  <si>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</si>
  <si>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</si>
  <si>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</si>
  <si>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</si>
  <si>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</si>
  <si>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</si>
  <si>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</si>
  <si>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</si>
  <si>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</si>
  <si>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</si>
  <si>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</si>
  <si>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</si>
  <si>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</si>
  <si>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</si>
  <si>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</si>
  <si>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</si>
  <si>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</si>
  <si>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</si>
  <si>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</si>
  <si>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</si>
  <si>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</si>
  <si>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</si>
  <si>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</si>
  <si>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</si>
  <si>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</si>
  <si>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</si>
  <si>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</si>
  <si>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</si>
  <si>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</si>
  <si>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</si>
  <si>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</si>
  <si>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</si>
  <si>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</si>
  <si>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</si>
  <si>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</si>
  <si>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</si>
  <si>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</si>
  <si>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</si>
  <si>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</si>
  <si>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</si>
  <si>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</si>
  <si>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</si>
  <si>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</si>
  <si>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</si>
  <si>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</si>
  <si>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</si>
  <si>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</si>
  <si>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</si>
  <si>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</si>
  <si>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</si>
  <si>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</si>
  <si>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</si>
  <si>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</si>
  <si>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</si>
  <si>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</si>
  <si>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</si>
  <si>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</si>
  <si>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</si>
  <si>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</si>
  <si>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</si>
  <si>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</si>
  <si>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</si>
  <si>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</si>
  <si>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</si>
  <si>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</si>
  <si>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</si>
  <si>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</si>
  <si>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</si>
  <si>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</si>
  <si>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</si>
  <si>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</si>
  <si>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</si>
  <si>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</si>
  <si>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</si>
  <si>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</si>
  <si>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</si>
  <si>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</si>
  <si>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</si>
  <si>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</si>
  <si>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</si>
  <si>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</si>
  <si>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</si>
  <si>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</si>
  <si>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</si>
  <si>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</si>
  <si>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</si>
  <si>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</si>
  <si>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</si>
  <si>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</si>
  <si>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</si>
  <si>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</si>
  <si>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</si>
  <si>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</si>
  <si>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</si>
  <si>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</si>
  <si>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</si>
  <si>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</si>
  <si>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</si>
  <si>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</si>
  <si>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</si>
  <si>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</si>
  <si>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</si>
  <si>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</si>
  <si>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</si>
  <si>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</si>
  <si>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</si>
  <si>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</si>
  <si>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</si>
  <si>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</si>
  <si>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</si>
  <si>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</si>
  <si>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</si>
  <si>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</si>
  <si>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</si>
  <si>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</si>
  <si>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</si>
  <si>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</si>
  <si>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</si>
  <si>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</si>
  <si>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</si>
  <si>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</si>
  <si>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</si>
  <si>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</si>
  <si>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</si>
  <si>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</si>
  <si>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</si>
  <si>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</si>
  <si>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</si>
  <si>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</si>
  <si>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</si>
  <si>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</si>
  <si>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</si>
  <si>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</si>
  <si>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</si>
  <si>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</si>
  <si>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</si>
  <si>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</si>
  <si>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</si>
  <si>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</si>
  <si>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</si>
  <si>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</si>
  <si>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</si>
  <si>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</si>
  <si>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</si>
  <si>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</si>
  <si>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</si>
  <si>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</si>
  <si>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</si>
  <si>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</si>
  <si>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</si>
  <si>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</si>
  <si>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</si>
  <si>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</si>
  <si>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</si>
  <si>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</si>
  <si>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</si>
  <si>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</si>
  <si>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</si>
  <si>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</si>
  <si>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</si>
  <si>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</si>
  <si>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</si>
  <si>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</si>
  <si>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</si>
  <si>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</si>
  <si>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</si>
  <si>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</si>
  <si>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</si>
  <si>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</si>
  <si>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</si>
  <si>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</si>
  <si>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</si>
  <si>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</si>
  <si>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</si>
  <si>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</si>
  <si>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</si>
  <si>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</si>
  <si>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</si>
  <si>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</si>
  <si>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</si>
  <si>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</si>
  <si>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</si>
  <si>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</si>
  <si>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</si>
  <si>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</si>
  <si>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</si>
  <si>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</si>
  <si>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</si>
  <si>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</si>
  <si>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</si>
  <si>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</si>
  <si>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</si>
  <si>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</si>
  <si>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</si>
  <si>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</si>
  <si>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</si>
  <si>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</si>
  <si>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</si>
  <si>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</si>
  <si>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</si>
  <si>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</si>
  <si>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</si>
  <si>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</si>
  <si>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</si>
  <si>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</si>
  <si>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</si>
  <si>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</si>
  <si>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</si>
  <si>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</si>
  <si>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</si>
  <si>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</si>
  <si>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</si>
  <si>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</si>
  <si>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</si>
  <si>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</si>
  <si>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</si>
  <si>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</si>
  <si>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</si>
  <si>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</si>
  <si>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</si>
  <si>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</si>
  <si>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</si>
  <si>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</si>
  <si>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</si>
  <si>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</si>
  <si>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</si>
  <si>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</si>
  <si>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</si>
  <si>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</si>
  <si>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</si>
  <si>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</si>
  <si>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</si>
  <si>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</si>
  <si>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</si>
  <si>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</si>
  <si>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</si>
  <si>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</si>
  <si>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</si>
  <si>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</si>
  <si>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</si>
  <si>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</si>
  <si>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</si>
  <si>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</si>
  <si>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</si>
  <si>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</si>
  <si>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</si>
  <si>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</si>
  <si>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</si>
  <si>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</si>
  <si>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</si>
  <si>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</si>
  <si>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</si>
  <si>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</si>
  <si>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</si>
  <si>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</si>
  <si>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</si>
  <si>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</si>
  <si>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</si>
  <si>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</si>
  <si>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</si>
  <si>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</si>
  <si>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</si>
  <si>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</si>
  <si>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</si>
  <si>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</si>
  <si>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</si>
  <si>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</si>
  <si>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</si>
  <si>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</si>
  <si>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</si>
  <si>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</si>
  <si>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</si>
  <si>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</si>
  <si>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</si>
  <si>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</si>
  <si>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</si>
  <si>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</si>
  <si>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</si>
  <si>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</si>
  <si>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</si>
  <si>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</si>
  <si>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</si>
  <si>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</si>
  <si>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</si>
  <si>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</si>
  <si>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</si>
  <si>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</si>
  <si>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</si>
  <si>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</si>
  <si>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</si>
  <si>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</si>
  <si>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</si>
  <si>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</si>
  <si>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</si>
  <si>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</si>
  <si>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</si>
  <si>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</si>
  <si>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</si>
  <si>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</si>
  <si>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</si>
  <si>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</si>
  <si>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</si>
  <si>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</si>
  <si>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</si>
  <si>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</si>
  <si>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</si>
  <si>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</si>
  <si>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</si>
  <si>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</si>
  <si>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</si>
  <si>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</si>
  <si>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</si>
  <si>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</si>
  <si>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</si>
  <si>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</si>
  <si>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</si>
  <si>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</si>
  <si>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</si>
  <si>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</si>
  <si>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</si>
  <si>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</si>
  <si>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</si>
  <si>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</si>
  <si>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</si>
  <si>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</si>
  <si>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</si>
  <si>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</si>
  <si>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</si>
  <si>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</si>
  <si>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</si>
  <si>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</si>
  <si>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</si>
  <si>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</si>
  <si>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</si>
  <si>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</si>
  <si>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</si>
  <si>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</si>
  <si>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</si>
  <si>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</si>
  <si>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</si>
  <si>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</si>
  <si>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</si>
  <si>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</si>
  <si>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</si>
  <si>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</si>
  <si>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</si>
  <si>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</si>
  <si>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</si>
  <si>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</si>
  <si>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</si>
  <si>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</si>
  <si>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</si>
  <si>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</si>
  <si>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</si>
  <si>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</si>
  <si>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</si>
  <si>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</si>
  <si>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</si>
  <si>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</si>
  <si>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</si>
  <si>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</si>
  <si>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</si>
  <si>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</si>
  <si>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</si>
  <si>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</si>
  <si>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</si>
  <si>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</si>
  <si>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</si>
  <si>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</si>
  <si>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</si>
  <si>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</si>
  <si>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</si>
  <si>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</si>
  <si>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</si>
  <si>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</si>
  <si>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</si>
  <si>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</si>
  <si>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</si>
  <si>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</si>
  <si>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</si>
  <si>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</si>
  <si>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</si>
  <si>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</si>
  <si>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</si>
  <si>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</si>
  <si>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</si>
  <si>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</si>
  <si>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</si>
  <si>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</si>
  <si>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</si>
  <si>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</si>
  <si>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</si>
  <si>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</si>
  <si>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</si>
  <si>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</si>
  <si>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</si>
  <si>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</si>
  <si>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</si>
  <si>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</si>
  <si>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</si>
  <si>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</si>
  <si>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</si>
  <si>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</si>
  <si>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</si>
  <si>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</si>
  <si>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</si>
  <si>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</si>
  <si>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</si>
  <si>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</si>
  <si>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</si>
  <si>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</si>
  <si>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</si>
  <si>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</si>
  <si>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</si>
  <si>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</si>
  <si>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</si>
  <si>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</si>
  <si>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</si>
  <si>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</si>
  <si>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</si>
  <si>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</si>
  <si>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</si>
  <si>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</si>
  <si>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</si>
  <si>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</si>
  <si>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</si>
  <si>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</si>
  <si>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</si>
  <si>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</si>
  <si>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</si>
  <si>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</si>
  <si>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</si>
  <si>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</si>
  <si>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</si>
  <si>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</si>
  <si>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</si>
  <si>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</si>
  <si>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</si>
  <si>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</si>
  <si>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</si>
  <si>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</si>
  <si>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</si>
  <si>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</si>
  <si>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</si>
  <si>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</si>
  <si>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</si>
  <si>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</si>
  <si>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</si>
  <si>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</si>
  <si>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</si>
  <si>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</si>
  <si>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</si>
  <si>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</si>
  <si>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</si>
  <si>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</si>
  <si>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</si>
  <si>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</si>
  <si>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</si>
  <si>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</si>
  <si>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</si>
  <si>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</si>
  <si>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</si>
  <si>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</si>
  <si>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</si>
  <si>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</si>
  <si>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</si>
  <si>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</si>
  <si>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</si>
  <si>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</si>
  <si>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</si>
  <si>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</si>
  <si>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</si>
  <si>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</si>
  <si>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</si>
  <si>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</si>
  <si>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</si>
  <si>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</si>
  <si>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</si>
  <si>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</si>
  <si>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</si>
  <si>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</si>
  <si>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</si>
  <si>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</si>
  <si>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</si>
  <si>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</si>
  <si>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</si>
  <si>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</si>
  <si>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</si>
  <si>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</si>
  <si>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</si>
  <si>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</si>
  <si>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</si>
  <si>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</si>
  <si>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</si>
  <si>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</si>
  <si>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</si>
  <si>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</si>
  <si>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</si>
  <si>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</si>
  <si>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</si>
  <si>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</si>
  <si>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</si>
  <si>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</si>
  <si>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</si>
  <si>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</si>
  <si>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</si>
  <si>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</si>
  <si>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</si>
  <si>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</si>
  <si>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</si>
  <si>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</si>
  <si>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</si>
  <si>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</si>
  <si>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</si>
  <si>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</si>
  <si>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</si>
  <si>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</si>
  <si>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</si>
  <si>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</si>
  <si>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</si>
  <si>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</si>
  <si>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</si>
  <si>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</si>
  <si>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</si>
  <si>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</si>
  <si>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</si>
  <si>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</si>
  <si>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</si>
  <si>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</si>
  <si>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</si>
  <si>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</si>
  <si>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</si>
  <si>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</si>
  <si>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</si>
  <si>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</si>
  <si>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</si>
  <si>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</si>
  <si>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</si>
  <si>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</si>
  <si>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</si>
  <si>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</si>
  <si>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</si>
  <si>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</si>
  <si>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</si>
  <si>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</si>
  <si>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</si>
  <si>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</si>
  <si>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</si>
  <si>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</si>
  <si>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</si>
  <si>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</si>
  <si>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</si>
  <si>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</si>
  <si>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</si>
  <si>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</si>
  <si>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</si>
  <si>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</si>
  <si>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</si>
  <si>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</si>
  <si>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</si>
  <si>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</si>
  <si>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</si>
  <si>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</si>
  <si>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</si>
  <si>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</si>
  <si>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</si>
  <si>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</si>
  <si>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</si>
  <si>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</si>
  <si>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</si>
  <si>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</si>
  <si>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</si>
  <si>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</si>
  <si>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</si>
  <si>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</si>
  <si>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</si>
  <si>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</si>
  <si>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</si>
  <si>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</si>
  <si>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</si>
  <si>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</si>
  <si>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</si>
  <si>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</si>
  <si>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</si>
  <si>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</si>
  <si>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</si>
  <si>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</si>
  <si>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</si>
  <si>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</si>
  <si>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</si>
  <si>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</si>
  <si>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</si>
  <si>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</si>
  <si>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</si>
  <si>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</si>
  <si>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</si>
  <si>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</si>
  <si>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</si>
  <si>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</si>
  <si>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</si>
  <si>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</si>
  <si>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</si>
  <si>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</si>
  <si>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</si>
  <si>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</si>
  <si>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</si>
  <si>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</si>
  <si>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</si>
  <si>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</si>
  <si>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</si>
  <si>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</si>
  <si>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</si>
  <si>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</si>
  <si>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</si>
  <si>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</si>
  <si>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</si>
  <si>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</si>
  <si>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</si>
  <si>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</si>
  <si>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</si>
  <si>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</si>
  <si>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</si>
  <si>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</si>
  <si>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</si>
  <si>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</si>
  <si>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</si>
  <si>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</si>
  <si>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</si>
  <si>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</si>
  <si>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</si>
  <si>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</si>
  <si>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</si>
  <si>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</si>
  <si>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</si>
  <si>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</si>
  <si>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</si>
  <si>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</si>
  <si>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</si>
  <si>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</si>
  <si>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</si>
  <si>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</si>
  <si>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</si>
  <si>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</si>
  <si>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</si>
  <si>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</si>
  <si>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</si>
  <si>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</si>
  <si>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</si>
  <si>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</si>
  <si>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</si>
  <si>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</si>
  <si>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</si>
  <si>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</si>
  <si>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</si>
  <si>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</si>
  <si>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</si>
  <si>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</si>
  <si>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</si>
  <si>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</si>
  <si>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</si>
  <si>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</si>
  <si>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</si>
  <si>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</si>
  <si>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</si>
  <si>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</si>
  <si>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</si>
  <si>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</si>
  <si>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</si>
  <si>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</si>
  <si>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</si>
  <si>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</si>
  <si>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</si>
  <si>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</si>
  <si>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</si>
  <si>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</si>
  <si>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</si>
  <si>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</si>
  <si>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</si>
  <si>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</si>
  <si>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</si>
  <si>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</si>
  <si>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</si>
  <si>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</si>
  <si>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</si>
  <si>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</si>
  <si>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</si>
  <si>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</si>
  <si>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</si>
  <si>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</si>
  <si>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</si>
  <si>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</si>
  <si>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</si>
  <si>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</si>
  <si>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</si>
  <si>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</si>
  <si>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</si>
  <si>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</si>
  <si>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</si>
  <si>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</si>
  <si>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</si>
  <si>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</si>
  <si>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</si>
  <si>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</si>
  <si>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</si>
  <si>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</si>
  <si>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</si>
  <si>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</si>
  <si>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</si>
  <si>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</si>
  <si>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</si>
  <si>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</si>
  <si>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</si>
  <si>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</si>
  <si>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</si>
  <si>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</si>
  <si>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</si>
  <si>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</si>
  <si>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</si>
  <si>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</si>
  <si>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</si>
  <si>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</si>
  <si>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</si>
  <si>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</si>
  <si>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</si>
  <si>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</si>
  <si>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</si>
  <si>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</si>
  <si>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</si>
  <si>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</si>
  <si>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</si>
  <si>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</si>
  <si>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</si>
  <si>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</si>
  <si>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</si>
  <si>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</si>
  <si>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</si>
  <si>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</si>
  <si>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</si>
  <si>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</si>
  <si>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</si>
  <si>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</si>
  <si>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</si>
  <si>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</si>
  <si>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</si>
  <si>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</si>
  <si>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</si>
  <si>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</si>
  <si>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</si>
  <si>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</si>
  <si>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</si>
  <si>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</si>
  <si>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</si>
  <si>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</si>
  <si>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</si>
  <si>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</si>
  <si>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</si>
  <si>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</si>
  <si>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</si>
  <si>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</si>
  <si>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</si>
  <si>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</si>
  <si>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</si>
  <si>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</si>
  <si>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</si>
  <si>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</si>
  <si>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</si>
  <si>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</si>
  <si>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</si>
  <si>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</si>
  <si>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</si>
  <si>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</si>
  <si>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</si>
  <si>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</si>
  <si>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</si>
  <si>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</si>
  <si>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</si>
  <si>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</si>
  <si>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</si>
  <si>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</si>
  <si>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</si>
  <si>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</si>
  <si>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</si>
  <si>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</si>
  <si>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</si>
  <si>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</si>
  <si>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</si>
  <si>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</si>
  <si>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</si>
  <si>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</si>
  <si>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</si>
  <si>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</si>
  <si>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</si>
  <si>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</si>
  <si>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</si>
  <si>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</si>
  <si>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</si>
  <si>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</si>
  <si>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</si>
  <si>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</si>
  <si>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</si>
  <si>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</si>
  <si>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</si>
  <si>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</si>
  <si>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</si>
  <si>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</si>
  <si>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</si>
  <si>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</si>
  <si>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</si>
  <si>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</si>
  <si>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</si>
  <si>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</si>
  <si>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</si>
  <si>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</si>
  <si>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</si>
  <si>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</si>
  <si>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</si>
  <si>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</si>
  <si>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</si>
  <si>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</si>
  <si>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</si>
  <si>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</si>
  <si>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</si>
  <si>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</si>
  <si>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</si>
  <si>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</si>
  <si>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</si>
  <si>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</si>
  <si>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</si>
  <si>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</si>
  <si>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</si>
  <si>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</si>
  <si>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</si>
  <si>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</si>
  <si>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</si>
  <si>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</si>
  <si>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</si>
  <si>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</si>
  <si>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</si>
  <si>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</si>
  <si>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</si>
  <si>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</si>
  <si>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</si>
  <si>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</si>
  <si>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</si>
  <si>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</si>
  <si>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</si>
  <si>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</si>
  <si>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</si>
  <si>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</si>
  <si>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</si>
  <si>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</si>
  <si>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</si>
  <si>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</si>
  <si>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</si>
  <si>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</si>
  <si>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</si>
  <si>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</si>
  <si>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</si>
  <si>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</si>
  <si>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</si>
  <si>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</si>
  <si>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</si>
  <si>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</si>
  <si>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</si>
  <si>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</si>
  <si>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</si>
  <si>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</si>
  <si>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</si>
  <si>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</si>
  <si>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</si>
  <si>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</si>
  <si>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</si>
  <si>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</si>
  <si>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</si>
  <si>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</si>
  <si>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</si>
  <si>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</si>
  <si>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</si>
  <si>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</si>
  <si>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</si>
  <si>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</si>
  <si>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</si>
  <si>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</si>
  <si>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</si>
  <si>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</si>
  <si>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</si>
  <si>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</si>
  <si>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</si>
  <si>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</si>
  <si>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</si>
  <si>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</si>
  <si>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</si>
  <si>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</si>
  <si>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</si>
  <si>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</si>
  <si>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</si>
  <si>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</si>
  <si>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</si>
  <si>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</si>
  <si>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</si>
  <si>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</si>
  <si>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</si>
  <si>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</si>
  <si>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</si>
  <si>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</si>
  <si>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</si>
  <si>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</si>
  <si>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</si>
  <si>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</si>
  <si>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</si>
  <si>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</si>
  <si>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</si>
  <si>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</si>
  <si>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</si>
  <si>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</si>
  <si>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</si>
  <si>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</si>
  <si>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</si>
  <si>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</si>
  <si>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</si>
  <si>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</si>
  <si>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</si>
  <si>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</si>
  <si>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</si>
  <si>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</si>
  <si>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</si>
  <si>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</si>
  <si>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</si>
  <si>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</si>
  <si>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</si>
  <si>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</si>
  <si>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</si>
  <si>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</si>
  <si>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</si>
  <si>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</si>
  <si>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</si>
  <si>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</si>
  <si>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</si>
  <si>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</si>
  <si>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</si>
  <si>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</si>
  <si>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</si>
  <si>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</si>
  <si>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</si>
  <si>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</si>
  <si>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</si>
  <si>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</si>
  <si>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</si>
  <si>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</si>
  <si>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</si>
  <si>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</si>
  <si>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</si>
  <si>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</si>
  <si>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</si>
  <si>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</si>
  <si>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</si>
  <si>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</si>
  <si>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</si>
  <si>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</si>
  <si>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</si>
  <si>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</si>
  <si>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</si>
  <si>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</si>
  <si>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</si>
  <si>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</si>
  <si>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</si>
  <si>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</si>
  <si>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</si>
  <si>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</si>
  <si>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</si>
  <si>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</si>
  <si>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</si>
  <si>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</si>
  <si>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</si>
  <si>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</si>
  <si>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</si>
  <si>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</si>
  <si>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</si>
  <si>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</si>
  <si>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</si>
  <si>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</si>
  <si>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</si>
  <si>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</si>
  <si>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</si>
  <si>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</si>
  <si>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</si>
  <si>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</si>
  <si>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</si>
  <si>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</si>
  <si>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</si>
  <si>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</si>
  <si>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</si>
  <si>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</si>
  <si>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</si>
  <si>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</si>
  <si>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</si>
  <si>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</si>
  <si>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</si>
  <si>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</si>
  <si>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</si>
  <si>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</si>
  <si>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</si>
  <si>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</si>
  <si>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</si>
  <si>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</si>
  <si>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</si>
  <si>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</si>
  <si>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</si>
  <si>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</si>
  <si>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</si>
  <si>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</si>
  <si>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</si>
  <si>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</si>
  <si>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</si>
  <si>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</si>
  <si>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</si>
  <si>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</si>
  <si>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</si>
  <si>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</si>
  <si>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</si>
  <si>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</si>
  <si>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</si>
  <si>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</si>
  <si>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</si>
  <si>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</si>
  <si>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</si>
  <si>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</si>
  <si>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</si>
  <si>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</si>
  <si>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</si>
  <si>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</si>
  <si>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</si>
  <si>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</si>
  <si>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</si>
  <si>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</si>
  <si>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</si>
  <si>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</si>
  <si>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</si>
  <si>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</si>
  <si>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</si>
  <si>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</si>
  <si>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</si>
  <si>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</si>
  <si>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</si>
  <si>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</si>
  <si>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</si>
  <si>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</si>
  <si>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</si>
  <si>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</si>
  <si>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</si>
  <si>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</si>
  <si>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</si>
  <si>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</si>
  <si>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</si>
  <si>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</si>
  <si>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</si>
  <si>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</si>
  <si>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</si>
  <si>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</si>
  <si>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</si>
  <si>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</si>
  <si>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</si>
  <si>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</si>
  <si>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</si>
  <si>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</si>
  <si>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</si>
  <si>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</si>
  <si>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</si>
  <si>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</si>
  <si>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</si>
  <si>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</si>
  <si>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</si>
  <si>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</si>
  <si>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</si>
  <si>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</si>
  <si>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</si>
  <si>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</si>
  <si>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</si>
  <si>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</si>
  <si>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</si>
  <si>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</si>
  <si>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</si>
  <si>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</si>
  <si>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</si>
  <si>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</si>
  <si>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</si>
  <si>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</si>
  <si>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</si>
  <si>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</si>
  <si>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</si>
  <si>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</si>
  <si>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</si>
  <si>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</si>
  <si>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</si>
  <si>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</si>
  <si>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</si>
  <si>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</si>
  <si>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</si>
  <si>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</si>
  <si>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</si>
  <si>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</si>
  <si>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</si>
  <si>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</si>
  <si>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</si>
  <si>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</si>
  <si>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</si>
  <si>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</si>
  <si>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</si>
  <si>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</si>
  <si>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</si>
  <si>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</si>
  <si>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</si>
  <si>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</si>
  <si>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</si>
  <si>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</si>
  <si>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</si>
  <si>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</si>
  <si>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</si>
  <si>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</si>
  <si>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</si>
  <si>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</si>
  <si>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</si>
  <si>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</si>
  <si>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</si>
  <si>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</si>
  <si>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</si>
  <si>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</si>
  <si>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</si>
  <si>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</si>
  <si>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</si>
  <si>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</si>
  <si>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</si>
  <si>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</si>
  <si>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</si>
  <si>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</si>
  <si>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</si>
  <si>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</si>
  <si>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</si>
  <si>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</si>
  <si>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</si>
  <si>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</si>
  <si>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</si>
  <si>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</si>
  <si>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</si>
  <si>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</si>
  <si>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</si>
  <si>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</si>
  <si>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</si>
  <si>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</si>
  <si>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</si>
  <si>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</si>
  <si>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</si>
  <si>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</si>
  <si>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</si>
  <si>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</si>
  <si>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</si>
  <si>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</si>
  <si>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</si>
  <si>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</si>
  <si>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</si>
  <si>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</si>
  <si>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</si>
  <si>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</si>
  <si>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</si>
  <si>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</si>
  <si>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</si>
  <si>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</si>
  <si>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</si>
  <si>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</si>
  <si>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</si>
  <si>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</si>
  <si>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</si>
  <si>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</si>
  <si>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</si>
  <si>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</si>
  <si>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</si>
  <si>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</si>
  <si>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</si>
  <si>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</si>
  <si>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</si>
  <si>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</si>
  <si>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</si>
  <si>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</si>
  <si>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</si>
  <si>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</si>
  <si>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</si>
  <si>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</si>
  <si>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</si>
  <si>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</si>
  <si>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</si>
  <si>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</si>
  <si>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</si>
  <si>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</si>
  <si>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</si>
  <si>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</si>
  <si>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</si>
  <si>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</si>
  <si>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</si>
  <si>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</si>
  <si>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</si>
  <si>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</si>
  <si>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</si>
  <si>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</si>
  <si>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</si>
  <si>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</si>
  <si>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</si>
  <si>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</si>
  <si>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</si>
  <si>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</si>
  <si>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</si>
  <si>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</si>
  <si>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</si>
  <si>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</si>
  <si>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</si>
  <si>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</si>
  <si>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</si>
  <si>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</si>
  <si>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</si>
  <si>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</si>
  <si>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</si>
  <si>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</si>
  <si>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</si>
  <si>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</si>
  <si>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</si>
  <si>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</si>
  <si>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</si>
  <si>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</si>
  <si>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</si>
  <si>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</si>
  <si>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</si>
  <si>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</si>
  <si>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</si>
  <si>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</si>
  <si>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</si>
  <si>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</si>
  <si>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</si>
  <si>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</si>
  <si>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</si>
  <si>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</si>
  <si>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</si>
  <si>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</si>
  <si>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</si>
  <si>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</si>
  <si>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</si>
  <si>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</si>
  <si>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</si>
  <si>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</si>
  <si>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</si>
  <si>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</si>
  <si>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</si>
  <si>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</si>
  <si>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</si>
  <si>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</si>
  <si>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</si>
  <si>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</si>
  <si>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</si>
  <si>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</si>
  <si>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</si>
  <si>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</si>
  <si>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</si>
  <si>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</si>
  <si>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</si>
  <si>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</si>
  <si>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</si>
  <si>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</si>
  <si>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</si>
  <si>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</si>
  <si>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</si>
  <si>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</si>
  <si>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</si>
  <si>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</si>
  <si>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</si>
  <si>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</si>
  <si>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</si>
  <si>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</si>
  <si>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</si>
  <si>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</si>
  <si>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</si>
  <si>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</si>
  <si>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</si>
  <si>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</si>
  <si>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</si>
  <si>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</si>
  <si>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</si>
  <si>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</si>
  <si>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</si>
  <si>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</si>
  <si>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</si>
  <si>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</si>
  <si>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</si>
  <si>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</si>
  <si>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</si>
  <si>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</si>
  <si>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</si>
  <si>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</si>
  <si>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</si>
  <si>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</si>
  <si>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</si>
  <si>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</si>
  <si>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</si>
  <si>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</si>
  <si>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</si>
  <si>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</si>
  <si>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</si>
  <si>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</si>
  <si>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</si>
  <si>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</si>
  <si>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</si>
  <si>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</si>
  <si>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</si>
  <si>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</si>
  <si>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</si>
  <si>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</si>
  <si>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</si>
  <si>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</si>
  <si>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</si>
  <si>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</si>
  <si>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</si>
  <si>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</si>
  <si>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</si>
  <si>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</si>
  <si>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</si>
  <si>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</si>
  <si>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</si>
  <si>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</si>
  <si>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</si>
  <si>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</si>
  <si>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</si>
  <si>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</si>
  <si>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</si>
  <si>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</si>
  <si>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</si>
  <si>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</si>
  <si>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</si>
  <si>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</si>
  <si>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</si>
  <si>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</si>
  <si>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</si>
  <si>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</si>
  <si>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</si>
  <si>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</si>
  <si>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</si>
  <si>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</si>
  <si>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</si>
  <si>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</si>
  <si>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</si>
  <si>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</si>
  <si>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</si>
  <si>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</si>
  <si>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</si>
  <si>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</si>
  <si>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</si>
  <si>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</si>
  <si>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</si>
  <si>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</si>
  <si>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</si>
  <si>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</si>
  <si>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</si>
  <si>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</si>
  <si>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</si>
  <si>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</si>
  <si>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</si>
  <si>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</si>
  <si>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</si>
  <si>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</si>
  <si>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</si>
  <si>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</si>
  <si>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</si>
  <si>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</si>
  <si>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</si>
  <si>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</si>
  <si>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</si>
  <si>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</si>
  <si>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</si>
  <si>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</si>
  <si>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</si>
  <si>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</si>
  <si>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</si>
  <si>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</si>
  <si>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</si>
  <si>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</si>
  <si>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</si>
  <si>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</si>
  <si>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</si>
  <si>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</si>
  <si>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</si>
  <si>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</si>
  <si>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</si>
  <si>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</si>
  <si>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</si>
  <si>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</si>
  <si>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</si>
  <si>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</si>
  <si>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</si>
  <si>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</si>
  <si>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</si>
  <si>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</si>
  <si>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</si>
  <si>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</si>
  <si>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</si>
  <si>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</si>
  <si>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</si>
  <si>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</si>
  <si>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</si>
  <si>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</si>
  <si>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</si>
  <si>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</si>
  <si>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</si>
  <si>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</si>
  <si>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</si>
  <si>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</si>
  <si>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</si>
  <si>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</si>
  <si>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</si>
  <si>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</si>
  <si>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</si>
  <si>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</si>
  <si>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</si>
  <si>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</si>
  <si>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</si>
  <si>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</si>
  <si>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</si>
  <si>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</si>
  <si>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</si>
  <si>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</si>
  <si>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</si>
  <si>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</si>
  <si>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</si>
  <si>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</si>
  <si>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</si>
  <si>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</si>
  <si>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</si>
  <si>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</si>
  <si>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</si>
  <si>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</si>
  <si>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</si>
  <si>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</si>
  <si>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</si>
  <si>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</si>
  <si>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</si>
  <si>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</si>
  <si>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</si>
  <si>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</si>
  <si>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</si>
  <si>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</si>
  <si>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</si>
  <si>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</si>
  <si>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</si>
  <si>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</si>
  <si>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</si>
  <si>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</si>
  <si>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</si>
  <si>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</si>
  <si>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</si>
  <si>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</si>
  <si>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</si>
  <si>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</si>
  <si>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</si>
  <si>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</si>
  <si>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</si>
  <si>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</si>
  <si>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</si>
  <si>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</si>
  <si>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</si>
  <si>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</si>
  <si>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</si>
  <si>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</si>
  <si>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</si>
  <si>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</si>
  <si>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</si>
  <si>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</si>
  <si>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</si>
  <si>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</si>
  <si>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</si>
  <si>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</si>
  <si>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</si>
  <si>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</si>
  <si>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</si>
  <si>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</si>
  <si>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</si>
  <si>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</si>
  <si>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</si>
  <si>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</si>
  <si>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</si>
  <si>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</si>
  <si>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</si>
  <si>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</si>
  <si>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</si>
  <si>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</si>
  <si>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</si>
  <si>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</si>
  <si>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</si>
  <si>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</si>
  <si>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</si>
  <si>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</si>
  <si>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</si>
  <si>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</si>
  <si>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</si>
  <si>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</si>
  <si>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</si>
  <si>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</si>
  <si>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</si>
  <si>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</si>
  <si>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</si>
  <si>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</si>
  <si>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</si>
  <si>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</si>
  <si>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</si>
  <si>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</si>
  <si>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</si>
  <si>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</si>
  <si>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</si>
  <si>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</si>
  <si>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</si>
  <si>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</si>
  <si>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</si>
  <si>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</si>
  <si>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</si>
  <si>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</si>
  <si>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</si>
  <si>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</si>
  <si>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</si>
  <si>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</si>
  <si>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</si>
  <si>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</si>
  <si>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</si>
  <si>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</si>
  <si>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</si>
  <si>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</si>
  <si>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</si>
  <si>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</si>
  <si>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</si>
  <si>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</si>
  <si>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</si>
  <si>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</si>
  <si>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</si>
  <si>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</si>
  <si>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</si>
  <si>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</si>
  <si>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</si>
  <si>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</si>
  <si>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</si>
  <si>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</si>
  <si>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</si>
  <si>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</si>
  <si>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</si>
  <si>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</si>
  <si>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</si>
  <si>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</si>
  <si>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</si>
  <si>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</si>
  <si>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</si>
  <si>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</si>
  <si>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</si>
  <si>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</si>
  <si>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</si>
  <si>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</si>
  <si>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</si>
  <si>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</si>
  <si>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</si>
  <si>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</si>
  <si>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</si>
  <si>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</si>
  <si>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</si>
  <si>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</si>
  <si>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</si>
  <si>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</si>
  <si>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</si>
  <si>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</si>
  <si>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</si>
  <si>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</si>
  <si>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</si>
  <si>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</si>
  <si>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</si>
  <si>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</si>
  <si>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</si>
  <si>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</si>
  <si>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</si>
  <si>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</si>
  <si>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</si>
  <si>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</si>
  <si>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</si>
  <si>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</si>
  <si>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</si>
  <si>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</si>
  <si>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</si>
  <si>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</si>
  <si>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</si>
  <si>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</si>
  <si>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</si>
  <si>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</si>
  <si>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</si>
  <si>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</si>
  <si>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</si>
  <si>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</si>
  <si>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</si>
  <si>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</si>
  <si>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</si>
  <si>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</si>
  <si>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</si>
  <si>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</si>
  <si>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</si>
  <si>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</si>
  <si>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</si>
  <si>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</si>
  <si>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</si>
  <si>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</si>
  <si>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</si>
  <si>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</si>
  <si>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</si>
  <si>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</si>
  <si>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</si>
  <si>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</si>
  <si>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</si>
  <si>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</si>
  <si>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</si>
  <si>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</si>
  <si>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</si>
  <si>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</si>
  <si>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</si>
  <si>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</si>
  <si>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</si>
  <si>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</si>
  <si>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</si>
  <si>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</si>
  <si>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</si>
  <si>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</si>
  <si>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</si>
  <si>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</si>
  <si>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</si>
  <si>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</si>
  <si>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</si>
  <si>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</si>
  <si>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</si>
  <si>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</si>
  <si>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</si>
  <si>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</si>
  <si>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</si>
  <si>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</si>
  <si>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</si>
  <si>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</si>
  <si>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</si>
  <si>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</si>
  <si>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</si>
  <si>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</si>
  <si>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</si>
  <si>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</si>
  <si>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</si>
  <si>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</si>
  <si>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</si>
  <si>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</si>
  <si>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</si>
  <si>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</si>
  <si>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</si>
  <si>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</si>
  <si>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</si>
  <si>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</si>
  <si>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</si>
  <si>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</si>
  <si>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</si>
  <si>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</si>
  <si>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</si>
  <si>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</si>
  <si>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</si>
  <si>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</si>
  <si>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</si>
  <si>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</si>
  <si>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</si>
  <si>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</si>
  <si>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</si>
  <si>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</si>
  <si>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</si>
  <si>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</si>
  <si>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</si>
  <si>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</si>
  <si>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</si>
  <si>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</si>
  <si>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</si>
  <si>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</si>
  <si>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</si>
  <si>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</si>
  <si>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</si>
  <si>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</si>
  <si>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</si>
  <si>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</si>
  <si>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</si>
  <si>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</si>
  <si>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</si>
  <si>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</si>
  <si>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</si>
  <si>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</si>
  <si>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</si>
  <si>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</si>
  <si>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</si>
  <si>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</si>
  <si>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</si>
  <si>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</si>
  <si>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</si>
  <si>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</si>
  <si>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</si>
  <si>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</si>
  <si>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</si>
  <si>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</si>
  <si>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</si>
  <si>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</si>
  <si>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</si>
  <si>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</si>
  <si>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</si>
  <si>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</si>
  <si>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</si>
  <si>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</si>
  <si>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</si>
  <si>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</si>
  <si>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</si>
  <si>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</si>
  <si>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</si>
  <si>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</si>
  <si>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</si>
  <si>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</si>
  <si>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</si>
  <si>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</si>
  <si>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</si>
  <si>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</si>
  <si>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</si>
  <si>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</si>
  <si>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</si>
  <si>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</si>
  <si>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</si>
  <si>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</si>
  <si>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</si>
  <si>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</si>
  <si>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</si>
  <si>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</si>
  <si>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</si>
  <si>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</si>
  <si>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</si>
  <si>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</si>
  <si>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</si>
  <si>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</si>
  <si>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</si>
  <si>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</si>
  <si>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</si>
  <si>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</si>
  <si>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</si>
  <si>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</si>
  <si>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</si>
  <si>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</si>
  <si>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</si>
  <si>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</si>
  <si>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</si>
  <si>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</si>
  <si>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</si>
  <si>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</si>
  <si>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</si>
  <si>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</si>
  <si>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</si>
  <si>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</si>
  <si>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</si>
  <si>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</si>
  <si>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</si>
  <si>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</si>
  <si>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</si>
  <si>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</si>
  <si>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</si>
  <si>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</si>
  <si>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</si>
  <si>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</si>
  <si>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</si>
  <si>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</si>
  <si>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</si>
  <si>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</si>
  <si>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</si>
  <si>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</si>
  <si>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</si>
  <si>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</si>
  <si>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</si>
  <si>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</si>
  <si>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</si>
  <si>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</si>
  <si>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</si>
  <si>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</si>
  <si>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</si>
  <si>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</si>
  <si>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</si>
  <si>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</si>
  <si>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</si>
  <si>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</si>
  <si>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</si>
  <si>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</si>
  <si>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</si>
  <si>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</si>
  <si>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</si>
  <si>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</si>
  <si>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</si>
  <si>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</si>
  <si>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</si>
  <si>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</si>
  <si>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</si>
  <si>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</si>
  <si>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</si>
  <si>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</si>
  <si>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</si>
  <si>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</si>
  <si>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</si>
  <si>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</si>
  <si>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</si>
  <si>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</si>
  <si>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</si>
  <si>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</si>
  <si>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</si>
  <si>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</si>
  <si>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</si>
  <si>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</si>
  <si>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</si>
  <si>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</si>
  <si>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</si>
  <si>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</si>
  <si>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</si>
  <si>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</si>
  <si>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</si>
  <si>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</si>
  <si>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</si>
  <si>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</si>
  <si>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</si>
  <si>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</si>
  <si>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</si>
  <si>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</si>
  <si>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</si>
  <si>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</si>
  <si>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</si>
  <si>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</si>
  <si>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</si>
  <si>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</si>
  <si>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</si>
  <si>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</si>
  <si>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</si>
  <si>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</si>
  <si>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</si>
  <si>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</si>
  <si>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</si>
  <si>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</si>
  <si>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</si>
  <si>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</si>
  <si>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</si>
  <si>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</si>
  <si>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</si>
  <si>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</si>
  <si>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</si>
  <si>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</si>
  <si>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</si>
  <si>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</si>
  <si>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</si>
  <si>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</si>
  <si>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</si>
  <si>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</si>
  <si>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</si>
  <si>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</si>
  <si>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</si>
  <si>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</si>
  <si>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</si>
  <si>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</si>
  <si>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</si>
  <si>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</si>
  <si>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</si>
  <si>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</si>
  <si>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</si>
  <si>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</si>
  <si>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</si>
  <si>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</si>
  <si>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</si>
  <si>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</si>
  <si>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</si>
  <si>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</si>
  <si>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</si>
  <si>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</si>
  <si>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</si>
  <si>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</si>
  <si>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</si>
  <si>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</si>
  <si>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</si>
  <si>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</si>
  <si>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</si>
  <si>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</si>
  <si>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</si>
  <si>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</si>
  <si>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</si>
  <si>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</si>
  <si>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</si>
  <si>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</si>
  <si>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</si>
  <si>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</si>
  <si>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</si>
  <si>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</si>
  <si>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</si>
  <si>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</si>
  <si>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</si>
  <si>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</si>
  <si>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</si>
  <si>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</si>
  <si>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</si>
  <si>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</si>
  <si>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</si>
  <si>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</si>
  <si>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</si>
  <si>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</si>
  <si>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</si>
  <si>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</si>
  <si>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</si>
  <si>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</si>
  <si>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</si>
  <si>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</si>
  <si>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</si>
  <si>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</si>
  <si>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</si>
  <si>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</si>
  <si>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</si>
  <si>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</si>
  <si>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</si>
  <si>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</si>
  <si>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</si>
  <si>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</si>
  <si>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</si>
  <si>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</si>
  <si>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</si>
  <si>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</si>
  <si>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</si>
  <si>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</si>
  <si>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</si>
  <si>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</si>
  <si>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</si>
  <si>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</si>
  <si>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</si>
  <si>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</si>
  <si>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</si>
  <si>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</si>
  <si>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</si>
  <si>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</si>
  <si>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</si>
  <si>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</si>
  <si>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</si>
  <si>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</si>
  <si>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</si>
  <si>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</si>
  <si>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</si>
  <si>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</si>
  <si>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</si>
  <si>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</si>
  <si>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</si>
  <si>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</si>
  <si>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</si>
  <si>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</si>
  <si>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</si>
  <si>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</si>
  <si>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</si>
  <si>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</si>
  <si>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</si>
  <si>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</si>
  <si>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</si>
  <si>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</si>
  <si>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</si>
  <si>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</si>
  <si>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</si>
  <si>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</si>
  <si>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</si>
  <si>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</si>
  <si>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</si>
  <si>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</si>
  <si>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</si>
  <si>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</si>
  <si>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</si>
  <si>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</si>
  <si>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</si>
  <si>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</si>
  <si>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</si>
  <si>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</si>
  <si>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</si>
  <si>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</si>
  <si>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</si>
  <si>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</si>
  <si>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</si>
  <si>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</si>
  <si>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</si>
  <si>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</si>
  <si>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</si>
  <si>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</si>
  <si>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</si>
  <si>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</si>
  <si>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</si>
  <si>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</si>
  <si>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</si>
  <si>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</si>
  <si>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</si>
  <si>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</si>
  <si>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</si>
  <si>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</si>
  <si>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</si>
  <si>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</si>
  <si>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</si>
  <si>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</si>
  <si>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</si>
  <si>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</si>
  <si>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</si>
  <si>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</si>
  <si>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</si>
  <si>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</si>
  <si>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</si>
  <si>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</si>
  <si>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</si>
  <si>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</si>
  <si>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</si>
  <si>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</si>
  <si>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</si>
  <si>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</si>
  <si>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</si>
  <si>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</si>
  <si>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</si>
  <si>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</si>
  <si>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</si>
  <si>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</si>
  <si>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</si>
  <si>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</si>
  <si>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</si>
  <si>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</si>
  <si>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</si>
  <si>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</si>
  <si>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</si>
  <si>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</si>
  <si>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</si>
  <si>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</si>
  <si>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</si>
  <si>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</si>
  <si>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</si>
  <si>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</si>
  <si>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</si>
  <si>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</si>
  <si>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</si>
  <si>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</si>
  <si>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</si>
  <si>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</si>
  <si>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</si>
  <si>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</si>
  <si>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</si>
  <si>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</si>
  <si>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</si>
  <si>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</si>
  <si>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</si>
  <si>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</si>
  <si>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</si>
  <si>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</si>
  <si>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</si>
  <si>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</si>
  <si>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</si>
  <si>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</si>
  <si>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</si>
  <si>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</si>
  <si>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</si>
  <si>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</si>
  <si>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</si>
  <si>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</si>
  <si>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</si>
  <si>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</si>
  <si>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</si>
  <si>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</si>
  <si>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</si>
  <si>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</si>
  <si>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</si>
  <si>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</si>
  <si>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</si>
  <si>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</si>
  <si>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</si>
  <si>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</si>
  <si>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</si>
  <si>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</si>
  <si>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</si>
  <si>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</si>
  <si>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</si>
  <si>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</si>
  <si>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</si>
  <si>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</si>
  <si>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</si>
  <si>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</si>
  <si>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</si>
  <si>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</si>
  <si>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</si>
  <si>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</si>
  <si>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</si>
  <si>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</si>
  <si>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</si>
  <si>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</si>
  <si>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</si>
  <si>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</si>
  <si>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</si>
  <si>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</si>
  <si>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</si>
  <si>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</si>
  <si>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</si>
  <si>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</si>
  <si>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</si>
  <si>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</si>
  <si>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</si>
  <si>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</si>
  <si>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</si>
  <si>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</si>
  <si>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</si>
  <si>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</si>
  <si>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</si>
  <si>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</si>
  <si>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</si>
  <si>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</si>
  <si>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</si>
  <si>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</si>
  <si>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</si>
  <si>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</si>
  <si>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</si>
  <si>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</si>
  <si>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</si>
  <si>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</si>
  <si>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</si>
  <si>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</si>
  <si>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</si>
  <si>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</si>
  <si>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</si>
  <si>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</si>
  <si>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</si>
  <si>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</si>
  <si>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</si>
  <si>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</si>
  <si>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</si>
  <si>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</si>
  <si>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</si>
  <si>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</si>
  <si>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</si>
  <si>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</si>
  <si>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</si>
  <si>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</si>
  <si>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</si>
  <si>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</si>
  <si>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</si>
  <si>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</si>
  <si>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</si>
  <si>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</si>
  <si>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</si>
  <si>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</si>
  <si>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</si>
  <si>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</si>
  <si>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</si>
  <si>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</si>
  <si>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</si>
  <si>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</si>
  <si>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</si>
  <si>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</si>
  <si>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</si>
  <si>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</si>
  <si>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</si>
  <si>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</si>
  <si>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</si>
  <si>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</si>
  <si>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</si>
  <si>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</si>
  <si>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</si>
  <si>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</si>
  <si>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</si>
  <si>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</si>
  <si>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</si>
  <si>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</si>
  <si>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</si>
  <si>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</si>
  <si>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</si>
  <si>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</si>
  <si>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</si>
  <si>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</si>
  <si>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</si>
  <si>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</si>
  <si>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</si>
  <si>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</si>
  <si>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</si>
  <si>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</si>
  <si>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</si>
  <si>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</si>
  <si>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</si>
  <si>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</si>
  <si>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</si>
  <si>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</si>
  <si>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</si>
  <si>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</si>
  <si>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</si>
  <si>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</si>
  <si>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</si>
  <si>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</si>
  <si>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</si>
  <si>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</si>
  <si>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</si>
  <si>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</si>
  <si>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</si>
  <si>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</si>
  <si>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</si>
  <si>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</si>
  <si>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</si>
  <si>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</si>
  <si>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</si>
  <si>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</si>
  <si>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</si>
  <si>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</si>
  <si>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</si>
  <si>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</si>
  <si>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</si>
  <si>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</si>
  <si>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</si>
  <si>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</si>
  <si>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</si>
  <si>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</si>
  <si>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</si>
  <si>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</si>
  <si>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</si>
  <si>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</si>
  <si>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</si>
  <si>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</si>
  <si>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</si>
  <si>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</si>
  <si>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</si>
  <si>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</si>
  <si>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</si>
  <si>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</si>
  <si>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</si>
  <si>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</si>
  <si>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</si>
  <si>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</si>
  <si>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</si>
  <si>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</si>
  <si>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</si>
  <si>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</si>
  <si>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</si>
  <si>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</si>
  <si>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</si>
  <si>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</si>
  <si>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</si>
  <si>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</si>
  <si>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</si>
  <si>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</si>
  <si>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</si>
  <si>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</si>
  <si>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</si>
  <si>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</si>
  <si>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</si>
  <si>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</si>
  <si>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</si>
  <si>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</si>
  <si>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</si>
  <si>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</si>
  <si>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</si>
  <si>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</si>
  <si>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</si>
  <si>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</si>
  <si>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</si>
  <si>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</si>
  <si>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</si>
  <si>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</si>
  <si>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</si>
  <si>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</si>
  <si>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</si>
  <si>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</si>
  <si>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</si>
  <si>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</si>
  <si>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</si>
  <si>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</si>
  <si>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</si>
  <si>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</si>
  <si>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</si>
  <si>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</si>
  <si>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</si>
  <si>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</si>
  <si>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</si>
  <si>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</si>
  <si>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</si>
  <si>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</si>
  <si>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</si>
  <si>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</si>
  <si>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</si>
  <si>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</si>
  <si>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</si>
  <si>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</si>
  <si>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</si>
  <si>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</si>
  <si>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</si>
  <si>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</si>
  <si>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</si>
  <si>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</si>
  <si>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</si>
  <si>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</si>
  <si>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</si>
  <si>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</si>
  <si>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</si>
  <si>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</si>
  <si>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</si>
  <si>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</si>
  <si>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</si>
  <si>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</si>
  <si>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</si>
  <si>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</si>
  <si>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</si>
  <si>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</si>
  <si>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</si>
  <si>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</si>
  <si>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</si>
  <si>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</si>
  <si>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</si>
  <si>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</si>
  <si>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</si>
  <si>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</si>
  <si>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</si>
  <si>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</si>
  <si>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</si>
  <si>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</si>
  <si>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</si>
  <si>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</si>
  <si>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</si>
  <si>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</si>
  <si>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</si>
  <si>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</si>
  <si>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</si>
  <si>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</si>
  <si>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</si>
  <si>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</si>
  <si>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</si>
  <si>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</si>
  <si>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</si>
  <si>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</si>
  <si>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</si>
  <si>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</si>
  <si>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</si>
  <si>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</si>
  <si>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</si>
  <si>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</si>
  <si>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</si>
  <si>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</si>
  <si>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</si>
  <si>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</si>
  <si>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</si>
  <si>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</si>
  <si>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</si>
  <si>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</si>
  <si>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</si>
  <si>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</si>
  <si>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</si>
  <si>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</si>
  <si>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</si>
  <si>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</si>
  <si>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</si>
  <si>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</si>
  <si>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</si>
  <si>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</si>
  <si>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</si>
  <si>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</si>
  <si>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</si>
  <si>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</si>
  <si>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</si>
  <si>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</si>
  <si>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</si>
  <si>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</si>
  <si>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</si>
  <si>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</si>
  <si>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</si>
  <si>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</si>
  <si>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</si>
  <si>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</si>
  <si>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</si>
  <si>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</si>
  <si>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</si>
  <si>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</si>
  <si>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</si>
  <si>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</si>
  <si>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</si>
  <si>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</si>
  <si>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</si>
  <si>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</si>
  <si>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</si>
  <si>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</si>
  <si>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</si>
  <si>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</si>
  <si>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</si>
  <si>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</si>
  <si>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</si>
  <si>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</si>
  <si>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</si>
  <si>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</si>
  <si>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</si>
  <si>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</si>
  <si>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</si>
  <si>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</si>
  <si>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</si>
  <si>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</si>
  <si>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</si>
  <si>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</si>
  <si>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</si>
  <si>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</si>
  <si>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</si>
  <si>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</si>
  <si>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</si>
  <si>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</si>
  <si>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</si>
  <si>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</si>
  <si>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</si>
  <si>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</si>
  <si>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</si>
  <si>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</si>
  <si>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</si>
  <si>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</si>
  <si>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</si>
  <si>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</si>
  <si>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</si>
  <si>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</si>
  <si>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</si>
  <si>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</si>
  <si>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</si>
  <si>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</si>
  <si>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</si>
  <si>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</si>
  <si>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</si>
  <si>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</si>
  <si>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</si>
  <si>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</si>
  <si>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</si>
  <si>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</si>
  <si>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</si>
  <si>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</si>
  <si>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</si>
  <si>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</si>
  <si>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</si>
  <si>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</si>
  <si>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</si>
  <si>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</si>
  <si>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</si>
  <si>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</si>
  <si>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</si>
  <si>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</si>
  <si>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</si>
  <si>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</si>
  <si>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</si>
  <si>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</si>
  <si>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</si>
  <si>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</si>
  <si>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</si>
  <si>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</si>
  <si>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</si>
  <si>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</si>
  <si>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</si>
  <si>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</si>
  <si>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</si>
  <si>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</si>
  <si>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</si>
  <si>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</si>
  <si>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</si>
  <si>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</si>
  <si>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</si>
  <si>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</si>
  <si>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</si>
  <si>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</si>
  <si>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</si>
  <si>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</si>
  <si>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</si>
  <si>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</si>
  <si>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</si>
  <si>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</si>
  <si>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</si>
  <si>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</si>
  <si>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</si>
  <si>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</si>
  <si>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</si>
  <si>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</si>
  <si>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</si>
  <si>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</si>
  <si>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</si>
  <si>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</si>
  <si>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</si>
  <si>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</si>
  <si>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</si>
  <si>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</si>
  <si>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</si>
  <si>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</si>
  <si>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</si>
  <si>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</si>
  <si>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</si>
  <si>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</si>
  <si>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</si>
  <si>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</si>
  <si>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</si>
  <si>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</si>
  <si>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</si>
  <si>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</si>
  <si>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</si>
  <si>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</si>
  <si>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</si>
  <si>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</si>
  <si>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</si>
  <si>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</si>
  <si>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</si>
  <si>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</si>
  <si>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</si>
  <si>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</si>
  <si>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</si>
  <si>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</si>
  <si>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</si>
  <si>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</si>
  <si>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</si>
  <si>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</si>
  <si>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</si>
  <si>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</si>
  <si>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</si>
  <si>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</si>
  <si>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</si>
  <si>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</si>
  <si>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</si>
  <si>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</si>
  <si>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</si>
  <si>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</si>
  <si>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</si>
  <si>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</si>
  <si>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</si>
  <si>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</si>
  <si>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</si>
  <si>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</si>
  <si>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</si>
  <si>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</si>
  <si>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</si>
  <si>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</si>
  <si>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</si>
  <si>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</si>
  <si>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</si>
  <si>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</si>
  <si>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</si>
  <si>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</si>
  <si>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</si>
  <si>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</si>
  <si>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</si>
  <si>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</si>
  <si>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</si>
  <si>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</si>
  <si>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</si>
  <si>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</si>
  <si>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</si>
  <si>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</si>
  <si>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</si>
  <si>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</si>
  <si>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</si>
  <si>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</si>
  <si>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</si>
  <si>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</si>
  <si>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</si>
  <si>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</si>
  <si>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</si>
  <si>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</si>
  <si>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</si>
  <si>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</si>
  <si>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</si>
  <si>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</si>
  <si>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</si>
  <si>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</si>
  <si>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</si>
  <si>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</si>
  <si>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</si>
  <si>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</si>
  <si>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</si>
  <si>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</si>
  <si>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</si>
  <si>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</si>
  <si>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</si>
  <si>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</si>
  <si>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</si>
  <si>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</si>
  <si>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</si>
  <si>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</si>
  <si>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</si>
  <si>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</si>
  <si>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</si>
  <si>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</si>
  <si>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</si>
  <si>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</si>
  <si>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</si>
  <si>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</si>
  <si>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</si>
  <si>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</si>
  <si>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</si>
  <si>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</si>
  <si>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</si>
  <si>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</si>
  <si>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</si>
  <si>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</si>
  <si>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</si>
  <si>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</si>
  <si>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</si>
  <si>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</si>
  <si>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</si>
  <si>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</si>
  <si>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</si>
  <si>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</si>
  <si>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</si>
  <si>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</si>
  <si>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</si>
  <si>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</si>
  <si>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</si>
  <si>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</si>
  <si>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</si>
  <si>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</si>
  <si>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</si>
  <si>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</si>
  <si>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</si>
  <si>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</si>
  <si>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</si>
  <si>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</si>
  <si>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</si>
  <si>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</si>
  <si>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</si>
  <si>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</si>
  <si>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</si>
  <si>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</si>
  <si>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</si>
  <si>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</si>
  <si>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</si>
  <si>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</si>
  <si>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</si>
  <si>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</si>
  <si>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</si>
  <si>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</si>
  <si>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</si>
  <si>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</si>
  <si>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</si>
  <si>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</si>
  <si>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</si>
  <si>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</si>
  <si>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</si>
  <si>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</si>
  <si>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</si>
  <si>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</si>
  <si>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</si>
  <si>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</si>
  <si>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</si>
  <si>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</si>
  <si>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</si>
  <si>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</si>
  <si>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</si>
  <si>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</si>
  <si>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</si>
  <si>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</si>
  <si>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</si>
  <si>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</si>
  <si>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</si>
  <si>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</si>
  <si>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</si>
  <si>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</si>
  <si>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</si>
  <si>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</si>
  <si>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</si>
  <si>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</si>
  <si>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</si>
  <si>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</si>
  <si>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</si>
  <si>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</si>
  <si>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</si>
  <si>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</si>
  <si>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</si>
  <si>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</si>
  <si>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</si>
  <si>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</si>
  <si>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</si>
  <si>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</si>
  <si>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</si>
  <si>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</si>
  <si>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</si>
  <si>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</si>
  <si>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</si>
  <si>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</si>
  <si>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</si>
  <si>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</si>
  <si>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</si>
  <si>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</si>
  <si>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</si>
  <si>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</si>
  <si>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</si>
  <si>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</si>
  <si>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</si>
  <si>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</si>
  <si>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</si>
  <si>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</si>
  <si>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</si>
  <si>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</si>
  <si>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</si>
  <si>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</si>
  <si>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</si>
  <si>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</si>
  <si>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</si>
  <si>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</si>
  <si>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</si>
  <si>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</si>
  <si>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</si>
  <si>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</si>
  <si>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</si>
  <si>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</si>
  <si>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</si>
  <si>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</si>
  <si>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</si>
  <si>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</si>
  <si>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</si>
  <si>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</si>
  <si>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</si>
  <si>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</si>
  <si>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</si>
  <si>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</si>
  <si>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</si>
  <si>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</si>
  <si>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</si>
  <si>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</si>
  <si>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</si>
  <si>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</si>
  <si>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</si>
  <si>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</si>
  <si>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</si>
  <si>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</si>
  <si>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</si>
  <si>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</si>
  <si>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</si>
  <si>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</si>
  <si>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</si>
  <si>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</si>
  <si>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</si>
  <si>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</si>
  <si>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</si>
  <si>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</si>
  <si>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</si>
  <si>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</si>
  <si>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</si>
  <si>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</si>
  <si>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</si>
  <si>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</si>
  <si>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</si>
  <si>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</si>
  <si>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</si>
  <si>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</si>
  <si>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</si>
  <si>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</si>
  <si>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</si>
  <si>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</si>
  <si>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</si>
  <si>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</si>
  <si>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</si>
  <si>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</si>
  <si>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</si>
  <si>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</si>
  <si>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</si>
  <si>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</si>
  <si>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</si>
  <si>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</si>
  <si>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</si>
  <si>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</si>
  <si>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</si>
  <si>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</si>
  <si>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</si>
  <si>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</si>
  <si>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</si>
  <si>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</si>
  <si>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</si>
  <si>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</si>
  <si>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</si>
  <si>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</si>
  <si>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</si>
  <si>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</si>
  <si>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</si>
  <si>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</si>
  <si>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</si>
  <si>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</si>
  <si>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</si>
  <si>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</si>
  <si>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</si>
  <si>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</si>
  <si>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</si>
  <si>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</si>
  <si>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</si>
  <si>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</si>
  <si>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</si>
  <si>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</si>
  <si>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</si>
  <si>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</si>
  <si>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</si>
  <si>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</si>
  <si>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</si>
  <si>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</si>
  <si>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</si>
  <si>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</si>
  <si>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</si>
  <si>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</si>
  <si>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</si>
  <si>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</si>
  <si>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</si>
  <si>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</si>
  <si>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</si>
  <si>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</si>
  <si>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</si>
  <si>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</si>
  <si>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</si>
  <si>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</si>
  <si>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</si>
  <si>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</si>
  <si>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</si>
  <si>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</si>
  <si>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</si>
  <si>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</si>
  <si>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</si>
  <si>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</si>
  <si>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</si>
  <si>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</si>
  <si>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</si>
  <si>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</si>
  <si>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</si>
  <si>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</si>
  <si>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</si>
  <si>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</si>
  <si>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</si>
  <si>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</si>
  <si>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</si>
  <si>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</si>
  <si>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</si>
  <si>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</si>
  <si>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</si>
  <si>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</si>
  <si>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</si>
  <si>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</si>
  <si>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</si>
  <si>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</si>
  <si>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</si>
  <si>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</si>
  <si>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</si>
  <si>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</si>
  <si>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</si>
  <si>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</si>
  <si>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</si>
  <si>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</si>
  <si>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</si>
  <si>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</si>
  <si>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</si>
  <si>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</si>
  <si>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</si>
  <si>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</si>
  <si>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</si>
  <si>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</si>
  <si>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</si>
  <si>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</si>
  <si>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</si>
  <si>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</si>
  <si>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</si>
  <si>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</si>
  <si>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</si>
  <si>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</si>
  <si>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</si>
  <si>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</si>
  <si>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</si>
  <si>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</si>
  <si>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</si>
  <si>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</si>
  <si>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</si>
  <si>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</si>
  <si>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</si>
  <si>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</si>
  <si>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</si>
  <si>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</si>
  <si>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</si>
  <si>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</si>
  <si>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</si>
  <si>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</si>
  <si>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</si>
  <si>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</si>
  <si>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</si>
  <si>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</si>
  <si>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</si>
  <si>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</si>
  <si>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</si>
  <si>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</si>
  <si>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</si>
  <si>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</si>
  <si>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</si>
  <si>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</si>
  <si>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</si>
  <si>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</si>
  <si>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</si>
  <si>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</si>
  <si>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</si>
  <si>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</si>
  <si>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</si>
  <si>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</si>
  <si>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</si>
  <si>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</si>
  <si>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</si>
  <si>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</si>
  <si>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</si>
  <si>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</si>
  <si>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</si>
  <si>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</si>
  <si>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</si>
  <si>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</si>
  <si>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</si>
  <si>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</si>
  <si>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</si>
  <si>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</si>
  <si>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</si>
  <si>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</si>
  <si>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</si>
  <si>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</si>
  <si>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</si>
  <si>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</si>
  <si>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</si>
  <si>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</si>
  <si>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</si>
  <si>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</si>
  <si>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</si>
  <si>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</si>
  <si>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</si>
  <si>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</si>
  <si>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</si>
  <si>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</si>
  <si>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</si>
  <si>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</si>
  <si>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</si>
  <si>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</si>
  <si>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</si>
  <si>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</si>
  <si>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</si>
  <si>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</si>
  <si>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</si>
  <si>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</si>
  <si>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</si>
  <si>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</si>
  <si>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</si>
  <si>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</si>
  <si>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</si>
  <si>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</si>
  <si>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</si>
  <si>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</si>
  <si>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</si>
  <si>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</si>
  <si>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</si>
  <si>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</si>
  <si>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</si>
  <si>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</si>
  <si>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</si>
  <si>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</si>
  <si>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</si>
  <si>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</si>
  <si>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</si>
  <si>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</si>
  <si>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</si>
  <si>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</si>
  <si>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</si>
  <si>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</si>
  <si>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</si>
  <si>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</si>
  <si>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</si>
  <si>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</si>
  <si>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</si>
  <si>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</si>
  <si>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</si>
  <si>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</si>
  <si>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</si>
  <si>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</si>
  <si>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</si>
  <si>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</si>
  <si>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</si>
  <si>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</si>
  <si>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</si>
  <si>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</si>
  <si>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</si>
  <si>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</si>
  <si>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</si>
  <si>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</si>
  <si>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</si>
  <si>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</si>
  <si>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</si>
  <si>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</si>
  <si>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</si>
  <si>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</si>
  <si>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</si>
  <si>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</si>
  <si>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</si>
  <si>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</si>
  <si>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</si>
  <si>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</si>
  <si>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</si>
  <si>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</si>
  <si>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</si>
  <si>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</si>
  <si>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</si>
  <si>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</si>
  <si>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</si>
  <si>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</si>
  <si>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</si>
  <si>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</si>
  <si>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</si>
  <si>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</si>
  <si>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</si>
  <si>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</si>
  <si>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</si>
  <si>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</si>
  <si>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</si>
  <si>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</si>
  <si>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</si>
  <si>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</si>
  <si>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</si>
  <si>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</si>
  <si>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</si>
  <si>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</si>
  <si>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</si>
  <si>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</si>
  <si>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</si>
  <si>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</si>
  <si>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</si>
  <si>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</si>
  <si>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</si>
  <si>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</si>
  <si>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</si>
  <si>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</si>
  <si>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</si>
  <si>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</si>
  <si>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</si>
  <si>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</si>
  <si>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</si>
  <si>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</si>
  <si>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</si>
  <si>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</si>
  <si>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</si>
  <si>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</si>
  <si>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</si>
  <si>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</si>
  <si>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</si>
  <si>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</si>
  <si>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</si>
  <si>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</si>
  <si>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</si>
  <si>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</si>
  <si>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</si>
  <si>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</si>
  <si>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</si>
  <si>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</si>
  <si>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</si>
  <si>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</si>
  <si>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</si>
  <si>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</si>
  <si>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</si>
  <si>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</si>
  <si>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</si>
  <si>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</si>
  <si>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</si>
  <si>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</si>
  <si>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</si>
  <si>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</si>
  <si>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</si>
  <si>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</si>
  <si>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</si>
  <si>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</si>
  <si>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</si>
  <si>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</si>
  <si>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</si>
  <si>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</si>
  <si>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</si>
  <si>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</si>
  <si>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</si>
  <si>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</si>
  <si>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</si>
  <si>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</si>
  <si>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</si>
  <si>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</si>
  <si>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</si>
  <si>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</si>
  <si>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</si>
  <si>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</si>
  <si>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</si>
  <si>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</si>
  <si>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</si>
  <si>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</si>
  <si>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</si>
  <si>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</si>
  <si>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</si>
  <si>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</si>
  <si>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</si>
  <si>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</si>
  <si>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</si>
  <si>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</si>
  <si>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</si>
  <si>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</si>
  <si>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</si>
  <si>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</si>
  <si>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</si>
  <si>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</si>
  <si>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</si>
  <si>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</si>
  <si>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</si>
  <si>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</si>
  <si>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</si>
  <si>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</si>
  <si>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</si>
  <si>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</si>
  <si>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</si>
  <si>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</si>
  <si>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</si>
  <si>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</si>
  <si>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</si>
  <si>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</si>
  <si>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</si>
  <si>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</si>
  <si>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</si>
  <si>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</si>
  <si>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</si>
  <si>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</si>
  <si>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</si>
  <si>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</si>
  <si>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</si>
  <si>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</si>
  <si>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</si>
  <si>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</si>
  <si>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</si>
  <si>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</si>
  <si>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</si>
  <si>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</si>
  <si>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</si>
  <si>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</si>
  <si>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</si>
  <si>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</si>
  <si>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</si>
  <si>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</si>
  <si>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</si>
  <si>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</si>
  <si>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</si>
  <si>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</si>
  <si>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</si>
  <si>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</si>
  <si>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</si>
  <si>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</si>
  <si>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</si>
  <si>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</si>
  <si>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</si>
  <si>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</si>
  <si>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</si>
  <si>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</si>
  <si>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</si>
  <si>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</si>
  <si>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</si>
  <si>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</si>
  <si>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</si>
  <si>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</si>
  <si>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</si>
  <si>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</si>
  <si>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</si>
  <si>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</si>
  <si>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</si>
  <si>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</si>
  <si>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</si>
  <si>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</si>
  <si>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</si>
  <si>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</si>
  <si>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</si>
  <si>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</si>
  <si>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</si>
  <si>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</si>
  <si>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</si>
  <si>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</si>
  <si>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</si>
  <si>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</si>
  <si>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</si>
  <si>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</si>
  <si>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</si>
  <si>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</si>
  <si>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</si>
  <si>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</si>
  <si>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</si>
  <si>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</si>
  <si>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</si>
  <si>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</si>
  <si>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</si>
  <si>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</si>
  <si>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</si>
  <si>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</si>
  <si>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</si>
  <si>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</si>
  <si>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</si>
  <si>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</si>
  <si>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</si>
  <si>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</si>
  <si>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</si>
  <si>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</si>
  <si>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</si>
  <si>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</si>
  <si>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</si>
  <si>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</si>
  <si>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</si>
  <si>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</si>
  <si>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</si>
  <si>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</si>
  <si>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</si>
  <si>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</si>
  <si>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</si>
  <si>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</si>
  <si>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</si>
  <si>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</si>
  <si>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</si>
  <si>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</si>
  <si>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</si>
  <si>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</si>
  <si>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</si>
  <si>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</si>
  <si>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</si>
  <si>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</si>
  <si>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</si>
  <si>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</si>
  <si>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</si>
  <si>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</si>
  <si>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</si>
  <si>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</si>
  <si>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</si>
  <si>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</si>
  <si>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</si>
  <si>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</si>
  <si>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</si>
  <si>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</si>
  <si>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</si>
  <si>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</si>
  <si>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</si>
  <si>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</si>
  <si>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</si>
  <si>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</si>
  <si>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</si>
  <si>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</si>
  <si>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</si>
  <si>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</si>
  <si>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</si>
  <si>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</si>
  <si>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</si>
  <si>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</si>
  <si>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</si>
  <si>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</si>
  <si>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</si>
  <si>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</si>
  <si>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</si>
  <si>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</si>
  <si>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</si>
  <si>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</si>
  <si>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</si>
  <si>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</si>
  <si>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</si>
  <si>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</si>
  <si>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</si>
  <si>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</si>
  <si>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</si>
  <si>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</si>
  <si>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</si>
  <si>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</si>
  <si>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</si>
  <si>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</si>
  <si>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</si>
  <si>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</si>
  <si>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</si>
  <si>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</si>
  <si>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</si>
  <si>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</si>
  <si>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</si>
  <si>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</si>
  <si>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</si>
  <si>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</si>
  <si>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</si>
  <si>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</si>
  <si>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</si>
  <si>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</si>
  <si>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</si>
  <si>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</si>
  <si>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</si>
  <si>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</si>
  <si>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</si>
  <si>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</si>
  <si>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</si>
  <si>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</si>
  <si>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</si>
  <si>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</si>
  <si>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</si>
  <si>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</si>
  <si>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</si>
  <si>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</si>
  <si>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</si>
  <si>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</si>
  <si>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</si>
  <si>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</si>
  <si>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</si>
  <si>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</si>
  <si>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</si>
  <si>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</si>
  <si>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</si>
  <si>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</si>
  <si>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</si>
  <si>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</si>
  <si>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</si>
  <si>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</si>
  <si>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</si>
  <si>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</si>
  <si>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</si>
  <si>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</si>
  <si>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</si>
  <si>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</si>
  <si>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</si>
  <si>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</si>
  <si>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</si>
  <si>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</si>
  <si>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</si>
  <si>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</si>
  <si>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</si>
  <si>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</si>
  <si>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</si>
  <si>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</si>
  <si>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</si>
  <si>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</si>
  <si>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</si>
  <si>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</si>
  <si>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</si>
  <si>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</si>
  <si>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</si>
  <si>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</si>
  <si>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</si>
  <si>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</si>
  <si>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</si>
  <si>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</si>
  <si>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</si>
  <si>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</si>
  <si>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</si>
  <si>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</si>
  <si>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</si>
  <si>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</si>
  <si>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</si>
  <si>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</si>
  <si>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</si>
  <si>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</si>
  <si>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</si>
  <si>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</si>
  <si>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</si>
  <si>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</si>
  <si>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</si>
  <si>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</si>
  <si>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</si>
  <si>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</si>
  <si>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</si>
  <si>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</si>
  <si>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</si>
  <si>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</si>
  <si>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</si>
  <si>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</si>
  <si>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</si>
  <si>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</si>
  <si>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</si>
  <si>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</si>
  <si>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</si>
  <si>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</si>
  <si>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</si>
  <si>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</si>
  <si>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</si>
  <si>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</si>
  <si>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</si>
  <si>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</si>
  <si>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</si>
  <si>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</si>
  <si>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</si>
  <si>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</si>
  <si>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</si>
  <si>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</si>
  <si>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</si>
  <si>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</si>
  <si>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</si>
  <si>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</si>
  <si>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</si>
  <si>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</si>
  <si>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</si>
  <si>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</si>
  <si>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</si>
  <si>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</si>
  <si>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</si>
  <si>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</si>
  <si>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</si>
  <si>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</si>
  <si>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</si>
  <si>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</si>
  <si>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</si>
  <si>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</si>
  <si>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</si>
  <si>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</si>
  <si>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</si>
  <si>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</si>
  <si>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</si>
  <si>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</si>
  <si>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</si>
  <si>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</si>
  <si>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</si>
  <si>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</si>
  <si>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</si>
  <si>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</si>
  <si>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</si>
  <si>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</si>
  <si>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</si>
  <si>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</si>
  <si>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</si>
  <si>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</si>
  <si>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</si>
  <si>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</si>
  <si>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</si>
  <si>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</si>
  <si>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</si>
  <si>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</si>
  <si>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</si>
  <si>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</si>
  <si>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</si>
  <si>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</si>
  <si>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</si>
  <si>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</si>
  <si>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</si>
  <si>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</si>
  <si>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</si>
  <si>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</si>
  <si>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</si>
  <si>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</si>
  <si>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</si>
  <si>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</si>
  <si>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</si>
  <si>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</si>
  <si>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</si>
  <si>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</si>
  <si>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</si>
  <si>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</si>
  <si>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</si>
  <si>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</si>
  <si>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</si>
  <si>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</si>
  <si>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</si>
  <si>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</si>
  <si>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</si>
  <si>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</si>
  <si>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</si>
  <si>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</si>
  <si>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</si>
  <si>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</si>
  <si>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</si>
  <si>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</si>
  <si>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</si>
  <si>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</si>
  <si>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</si>
  <si>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</si>
  <si>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</si>
  <si>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</si>
  <si>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</si>
  <si>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</si>
  <si>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</si>
  <si>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</si>
  <si>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</si>
  <si>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</si>
  <si>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</si>
  <si>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</si>
  <si>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</si>
  <si>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</si>
  <si>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</si>
  <si>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</si>
  <si>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</si>
  <si>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</si>
  <si>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</si>
  <si>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</si>
  <si>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</si>
  <si>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</si>
  <si>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</si>
  <si>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</si>
  <si>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</si>
  <si>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</si>
  <si>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</si>
  <si>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</si>
  <si>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</si>
  <si>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</si>
  <si>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</si>
  <si>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</si>
  <si>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</si>
  <si>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</si>
  <si>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</si>
  <si>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</si>
  <si>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</si>
  <si>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</si>
  <si>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</si>
  <si>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</si>
  <si>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</si>
  <si>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</si>
  <si>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</si>
  <si>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</si>
  <si>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</si>
  <si>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</si>
  <si>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</si>
  <si>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</si>
  <si>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</si>
  <si>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</si>
  <si>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</si>
  <si>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</si>
  <si>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</si>
  <si>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</si>
  <si>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</si>
  <si>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</si>
  <si>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</si>
  <si>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</si>
  <si>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</si>
  <si>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</si>
  <si>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</si>
  <si>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</si>
  <si>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</si>
  <si>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</si>
  <si>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</si>
  <si>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</si>
  <si>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</si>
  <si>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</si>
  <si>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</si>
  <si>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</si>
  <si>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</si>
  <si>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</si>
  <si>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</si>
  <si>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</si>
  <si>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</si>
  <si>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</si>
  <si>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</si>
  <si>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</si>
  <si>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</si>
  <si>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</si>
  <si>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</si>
  <si>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</si>
  <si>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</si>
  <si>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</si>
  <si>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</si>
  <si>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</si>
  <si>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</si>
  <si>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</si>
  <si>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</si>
  <si>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</si>
  <si>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</si>
  <si>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</si>
  <si>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</si>
  <si>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</si>
  <si>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</si>
  <si>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</si>
  <si>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</si>
  <si>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</si>
  <si>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</si>
  <si>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</si>
  <si>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</si>
  <si>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</si>
  <si>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</si>
  <si>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</si>
  <si>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</si>
  <si>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</si>
  <si>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</si>
  <si>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</si>
  <si>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</si>
  <si>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</si>
  <si>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</si>
  <si>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</si>
  <si>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</si>
  <si>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</si>
  <si>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</si>
  <si>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</si>
  <si>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</si>
  <si>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</si>
  <si>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</si>
  <si>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</si>
  <si>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</si>
  <si>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</si>
  <si>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</si>
  <si>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</si>
  <si>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</si>
  <si>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</si>
  <si>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</si>
  <si>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</si>
  <si>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</si>
  <si>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</si>
  <si>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</si>
  <si>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</si>
  <si>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</si>
  <si>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</si>
  <si>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</si>
  <si>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</si>
  <si>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</si>
  <si>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</si>
  <si>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</si>
  <si>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</si>
  <si>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</si>
  <si>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</si>
  <si>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</si>
  <si>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</si>
  <si>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</si>
  <si>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</si>
  <si>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</si>
  <si>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</si>
  <si>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</si>
  <si>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</si>
  <si>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</si>
  <si>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</si>
  <si>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</si>
  <si>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</si>
  <si>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</si>
  <si>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</si>
  <si>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</si>
  <si>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</si>
  <si>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</si>
  <si>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</si>
  <si>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</si>
  <si>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</si>
  <si>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</si>
  <si>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</si>
  <si>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</si>
  <si>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</si>
  <si>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</si>
  <si>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</si>
  <si>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</si>
  <si>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</si>
  <si>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</si>
  <si>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</si>
  <si>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</si>
  <si>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</si>
  <si>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</si>
  <si>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</si>
  <si>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</si>
  <si>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</si>
  <si>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</si>
  <si>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</si>
  <si>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</si>
  <si>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</si>
  <si>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</si>
  <si>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</si>
  <si>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</si>
  <si>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</si>
  <si>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</si>
  <si>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</si>
  <si>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</si>
  <si>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</si>
  <si>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</si>
  <si>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</si>
  <si>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</si>
  <si>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</si>
  <si>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</si>
  <si>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</si>
  <si>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</si>
  <si>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</si>
  <si>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</si>
  <si>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</si>
  <si>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</si>
  <si>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</si>
  <si>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</si>
  <si>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</si>
  <si>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</si>
  <si>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</si>
  <si>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</si>
  <si>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</si>
  <si>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</si>
  <si>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</si>
  <si>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</si>
  <si>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</si>
  <si>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</si>
  <si>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</si>
  <si>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</si>
  <si>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</si>
  <si>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</si>
  <si>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</si>
  <si>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</si>
  <si>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</si>
  <si>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</si>
  <si>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</si>
  <si>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</si>
  <si>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</si>
  <si>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</si>
  <si>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</si>
  <si>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</si>
  <si>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</si>
  <si>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</si>
  <si>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</si>
  <si>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</si>
  <si>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</si>
  <si>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</si>
  <si>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</si>
  <si>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</si>
  <si>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</si>
  <si>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</si>
  <si>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</si>
  <si>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</si>
  <si>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</si>
  <si>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</si>
  <si>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</si>
  <si>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</si>
  <si>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</si>
  <si>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</si>
  <si>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</si>
  <si>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</si>
  <si>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</si>
  <si>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</si>
  <si>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</si>
  <si>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</si>
  <si>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</si>
  <si>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</si>
  <si>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</si>
  <si>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</si>
  <si>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</si>
  <si>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</si>
  <si>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</si>
  <si>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</si>
  <si>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</si>
  <si>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</si>
  <si>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</si>
  <si>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</si>
  <si>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</si>
  <si>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</si>
  <si>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</si>
  <si>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</si>
  <si>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</si>
  <si>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</si>
  <si>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</si>
  <si>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</si>
  <si>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</si>
  <si>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</si>
  <si>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</si>
  <si>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</si>
  <si>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</si>
  <si>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</si>
  <si>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</si>
  <si>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</si>
  <si>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</si>
  <si>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</si>
  <si>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</si>
  <si>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</si>
  <si>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</si>
  <si>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</si>
  <si>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</si>
  <si>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</si>
  <si>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</si>
  <si>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</si>
  <si>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</si>
  <si>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</si>
  <si>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</si>
  <si>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</si>
  <si>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</si>
  <si>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</si>
  <si>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</si>
  <si>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</si>
  <si>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</si>
  <si>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</si>
  <si>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</si>
  <si>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</si>
  <si>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</si>
  <si>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</si>
  <si>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</si>
  <si>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</si>
  <si>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</si>
  <si>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</si>
  <si>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</si>
  <si>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</si>
  <si>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</si>
  <si>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</si>
  <si>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</si>
  <si>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</si>
  <si>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</si>
  <si>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</si>
  <si>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</si>
  <si>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</si>
  <si>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</si>
  <si>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</si>
  <si>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</si>
  <si>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</si>
  <si>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</si>
  <si>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</si>
  <si>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</si>
  <si>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</si>
  <si>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</si>
  <si>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</si>
  <si>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</si>
  <si>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</si>
  <si>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</si>
  <si>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</si>
  <si>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</si>
  <si>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</si>
  <si>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</si>
  <si>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</si>
  <si>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</si>
  <si>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</si>
  <si>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</si>
  <si>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</si>
  <si>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</si>
  <si>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</si>
  <si>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</si>
  <si>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</si>
  <si>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</si>
  <si>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</si>
  <si>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</si>
  <si>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</si>
  <si>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</si>
  <si>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</si>
  <si>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</si>
  <si>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</si>
  <si>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</si>
  <si>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</si>
  <si>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</si>
  <si>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</si>
  <si>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</si>
  <si>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</si>
  <si>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</si>
  <si>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</si>
  <si>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</si>
  <si>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</si>
  <si>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</si>
  <si>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</si>
  <si>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</si>
  <si>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</si>
  <si>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</si>
  <si>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</si>
  <si>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</si>
  <si>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</si>
  <si>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</si>
  <si>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</si>
  <si>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</si>
  <si>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</si>
  <si>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</si>
  <si>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</si>
  <si>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</si>
  <si>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</si>
  <si>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</si>
  <si>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</si>
  <si>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</si>
  <si>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</si>
  <si>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</si>
  <si>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</si>
  <si>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</si>
  <si>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</si>
  <si>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</si>
  <si>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</si>
  <si>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</si>
  <si>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</si>
  <si>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</si>
  <si>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</si>
  <si>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</si>
  <si>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</si>
  <si>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</si>
  <si>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</si>
  <si>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</si>
  <si>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</si>
  <si>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</si>
  <si>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</si>
  <si>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</si>
  <si>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</si>
  <si>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</si>
  <si>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</si>
  <si>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</si>
  <si>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</si>
  <si>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</si>
  <si>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</si>
  <si>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</si>
  <si>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</si>
  <si>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</si>
  <si>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</si>
  <si>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</si>
  <si>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</si>
  <si>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</si>
  <si>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</si>
  <si>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</si>
  <si>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</si>
  <si>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</si>
  <si>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</si>
  <si>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</si>
  <si>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</si>
  <si>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</si>
  <si>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</si>
  <si>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</si>
  <si>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</si>
  <si>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</si>
  <si>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</si>
  <si>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</si>
  <si>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</si>
  <si>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</si>
  <si>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</si>
  <si>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</si>
  <si>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</si>
  <si>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</si>
  <si>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</si>
  <si>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</si>
  <si>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</si>
  <si>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</si>
  <si>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</si>
  <si>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</si>
  <si>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</si>
  <si>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</si>
  <si>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</si>
  <si>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</si>
  <si>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</si>
  <si>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</si>
  <si>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</si>
  <si>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</si>
  <si>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</si>
  <si>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</si>
  <si>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</si>
  <si>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</si>
  <si>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</si>
  <si>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</si>
  <si>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</si>
  <si>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</si>
  <si>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</si>
  <si>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</si>
  <si>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</si>
  <si>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</si>
  <si>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</si>
  <si>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</si>
  <si>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</si>
  <si>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</si>
  <si>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</si>
  <si>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</si>
  <si>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</si>
  <si>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</si>
  <si>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</si>
  <si>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</si>
  <si>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</si>
  <si>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</si>
  <si>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</si>
  <si>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</si>
  <si>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</si>
  <si>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</si>
  <si>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</si>
  <si>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</si>
  <si>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</si>
  <si>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</si>
  <si>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</si>
  <si>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</si>
  <si>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</si>
  <si>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</si>
  <si>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</si>
  <si>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</si>
  <si>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</si>
  <si>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</si>
  <si>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</si>
  <si>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</si>
  <si>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</si>
  <si>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</si>
  <si>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</si>
  <si>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</si>
  <si>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</si>
  <si>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</si>
  <si>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</si>
  <si>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</si>
  <si>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</si>
  <si>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</si>
  <si>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</si>
  <si>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</si>
  <si>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</si>
  <si>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</si>
  <si>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</si>
  <si>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</si>
  <si>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</si>
  <si>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</si>
  <si>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</si>
  <si>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</si>
  <si>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</si>
  <si>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</si>
  <si>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</si>
  <si>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</si>
  <si>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</si>
  <si>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</si>
  <si>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</si>
  <si>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</si>
  <si>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</si>
  <si>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</si>
  <si>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</si>
  <si>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</si>
  <si>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</si>
  <si>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</si>
  <si>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</si>
  <si>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</si>
  <si>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</si>
  <si>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</si>
  <si>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</si>
  <si>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</si>
  <si>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</si>
  <si>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</si>
  <si>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</si>
  <si>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</si>
  <si>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</si>
  <si>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</si>
  <si>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</si>
  <si>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</si>
  <si>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</si>
  <si>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</si>
  <si>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</si>
  <si>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</si>
  <si>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</si>
  <si>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</si>
  <si>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</si>
  <si>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</si>
  <si>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</si>
  <si>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</si>
  <si>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</si>
  <si>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</si>
  <si>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</si>
  <si>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</si>
  <si>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</si>
  <si>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</si>
  <si>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</si>
  <si>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</si>
  <si>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</si>
  <si>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</si>
  <si>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</si>
  <si>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</si>
  <si>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</si>
  <si>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</si>
  <si>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</si>
  <si>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</si>
  <si>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</si>
  <si>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</si>
  <si>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</si>
  <si>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</si>
  <si>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</si>
  <si>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</si>
  <si>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</si>
  <si>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</si>
  <si>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</si>
  <si>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</si>
  <si>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</si>
  <si>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</si>
  <si>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</si>
  <si>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</si>
  <si>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</si>
  <si>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</si>
  <si>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</si>
  <si>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</si>
  <si>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</si>
  <si>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</si>
  <si>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</si>
  <si>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</si>
  <si>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</si>
  <si>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</si>
  <si>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</si>
  <si>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</si>
  <si>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</si>
  <si>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</si>
  <si>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</si>
  <si>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</si>
  <si>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</si>
  <si>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</si>
  <si>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</si>
  <si>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</si>
  <si>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</si>
  <si>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</si>
  <si>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</si>
  <si>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</si>
  <si>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</si>
  <si>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</si>
  <si>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</si>
  <si>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</si>
  <si>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</si>
  <si>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</si>
  <si>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</si>
  <si>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</si>
  <si>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</si>
  <si>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</si>
  <si>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</si>
  <si>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</si>
  <si>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</si>
  <si>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</si>
  <si>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</si>
  <si>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</si>
  <si>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</si>
  <si>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</si>
  <si>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</si>
  <si>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</si>
  <si>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</si>
  <si>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</si>
  <si>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</si>
  <si>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</si>
  <si>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</si>
  <si>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</si>
  <si>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</si>
  <si>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</si>
  <si>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</si>
  <si>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</si>
  <si>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</si>
  <si>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</si>
  <si>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</si>
  <si>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</si>
  <si>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</si>
  <si>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</si>
  <si>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</si>
  <si>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</si>
  <si>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</si>
  <si>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</si>
  <si>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</si>
  <si>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</si>
  <si>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</si>
  <si>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</si>
  <si>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</si>
  <si>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</si>
  <si>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</si>
  <si>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</si>
  <si>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</si>
  <si>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</si>
  <si>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</si>
  <si>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</si>
  <si>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</si>
  <si>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</si>
  <si>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</si>
  <si>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</si>
  <si>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</si>
  <si>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</si>
  <si>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</si>
  <si>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</si>
  <si>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</si>
  <si>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</si>
  <si>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</si>
  <si>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</si>
  <si>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</si>
  <si>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</si>
  <si>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</si>
  <si>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</si>
  <si>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</si>
  <si>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</si>
  <si>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</si>
  <si>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</si>
  <si>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</si>
  <si>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</si>
  <si>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</si>
  <si>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</si>
  <si>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</si>
  <si>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</si>
  <si>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</si>
  <si>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</si>
  <si>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</si>
  <si>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</si>
  <si>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</si>
  <si>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</si>
  <si>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</si>
  <si>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</si>
  <si>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</si>
  <si>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</si>
  <si>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</si>
  <si>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</si>
  <si>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</si>
  <si>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</si>
  <si>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</si>
  <si>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</si>
  <si>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</si>
  <si>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</si>
  <si>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</si>
  <si>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</si>
  <si>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</si>
  <si>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</si>
  <si>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</si>
  <si>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</si>
  <si>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</si>
  <si>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</si>
  <si>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</si>
  <si>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</si>
  <si>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</si>
  <si>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</si>
  <si>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</si>
  <si>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</si>
  <si>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</si>
  <si>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</si>
  <si>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</si>
  <si>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</si>
  <si>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</si>
  <si>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</si>
  <si>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</si>
  <si>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</si>
  <si>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</si>
  <si>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</si>
  <si>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</si>
  <si>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</si>
  <si>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</si>
  <si>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</si>
  <si>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</si>
  <si>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</si>
  <si>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</si>
  <si>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</si>
  <si>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</si>
  <si>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</si>
  <si>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</si>
  <si>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</si>
  <si>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</si>
  <si>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</si>
  <si>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</si>
  <si>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</si>
  <si>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</si>
  <si>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</si>
  <si>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</si>
  <si>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</si>
  <si>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</si>
  <si>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</si>
  <si>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</si>
  <si>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</si>
  <si>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</si>
  <si>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</si>
  <si>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</si>
  <si>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</si>
  <si>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</si>
  <si>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</si>
  <si>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</si>
  <si>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</si>
  <si>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</si>
  <si>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</si>
  <si>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</si>
  <si>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</si>
  <si>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</si>
  <si>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</si>
  <si>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</si>
  <si>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</si>
  <si>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</si>
  <si>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</si>
  <si>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</si>
  <si>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</si>
  <si>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</si>
  <si>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</si>
  <si>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</si>
  <si>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</si>
  <si>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</si>
  <si>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</si>
  <si>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</si>
  <si>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</si>
  <si>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</si>
  <si>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</si>
  <si>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</si>
  <si>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</si>
  <si>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</si>
  <si>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</si>
  <si>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</si>
  <si>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</si>
  <si>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</si>
  <si>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</si>
  <si>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</si>
  <si>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</si>
  <si>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</si>
  <si>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</si>
  <si>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</si>
  <si>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</si>
  <si>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</si>
  <si>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</si>
  <si>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</si>
  <si>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</si>
  <si>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</si>
  <si>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</si>
  <si>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</si>
  <si>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</si>
  <si>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</si>
  <si>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</si>
  <si>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</si>
  <si>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</si>
  <si>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</si>
  <si>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</si>
  <si>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</si>
  <si>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</si>
  <si>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</si>
  <si>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</si>
  <si>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</si>
  <si>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</si>
  <si>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</si>
  <si>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</si>
  <si>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</si>
  <si>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</si>
  <si>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</si>
  <si>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</si>
  <si>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</si>
  <si>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</si>
  <si>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</si>
  <si>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</si>
  <si>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</si>
  <si>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</si>
  <si>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</si>
  <si>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</si>
  <si>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</si>
  <si>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</si>
  <si>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</si>
  <si>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</si>
  <si>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</si>
  <si>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</si>
  <si>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</si>
  <si>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</si>
  <si>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</si>
  <si>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</si>
  <si>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</si>
  <si>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</si>
  <si>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</si>
  <si>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</si>
  <si>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</si>
  <si>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</si>
  <si>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</si>
  <si>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</si>
  <si>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</si>
  <si>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</si>
  <si>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</si>
  <si>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</si>
  <si>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</si>
  <si>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</si>
  <si>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</si>
  <si>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</si>
  <si>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</si>
  <si>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</si>
  <si>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</si>
  <si>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</si>
  <si>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</si>
  <si>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</si>
  <si>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</si>
  <si>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</si>
  <si>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</si>
  <si>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</si>
  <si>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</si>
  <si>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</si>
  <si>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</si>
  <si>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</si>
  <si>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</si>
  <si>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</si>
  <si>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</si>
  <si>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</si>
  <si>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</si>
  <si>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</si>
  <si>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</si>
  <si>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</si>
  <si>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</si>
  <si>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</si>
  <si>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</si>
  <si>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</si>
  <si>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</si>
  <si>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</si>
  <si>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</si>
  <si>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</si>
  <si>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</si>
  <si>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</si>
  <si>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</si>
  <si>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</si>
  <si>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</si>
  <si>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</si>
  <si>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</si>
  <si>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</si>
  <si>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</si>
  <si>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</si>
  <si>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</si>
  <si>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</si>
  <si>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</si>
  <si>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</si>
  <si>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</si>
  <si>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</si>
  <si>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</si>
  <si>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</si>
  <si>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</si>
  <si>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</si>
  <si>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</si>
  <si>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</si>
  <si>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</si>
  <si>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</si>
  <si>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</si>
  <si>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</si>
  <si>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</si>
  <si>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</si>
  <si>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</si>
  <si>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</si>
  <si>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</si>
  <si>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</si>
  <si>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</si>
  <si>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</si>
  <si>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</si>
  <si>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</si>
  <si>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</si>
  <si>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</si>
  <si>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</si>
  <si>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</si>
  <si>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</si>
  <si>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</si>
  <si>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</si>
  <si>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</si>
  <si>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</si>
  <si>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</si>
  <si>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</si>
  <si>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</si>
  <si>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</si>
  <si>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</si>
  <si>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</si>
  <si>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</si>
  <si>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</si>
  <si>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</si>
  <si>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</si>
  <si>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</si>
  <si>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</si>
  <si>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</si>
  <si>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</si>
  <si>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</si>
  <si>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</si>
  <si>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</si>
  <si>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</si>
  <si>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</si>
  <si>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</si>
  <si>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</si>
  <si>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</si>
  <si>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</si>
  <si>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</si>
  <si>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</si>
  <si>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</si>
  <si>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</si>
  <si>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</si>
  <si>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</si>
  <si>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</si>
  <si>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</si>
  <si>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</si>
  <si>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</si>
  <si>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</si>
  <si>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</si>
  <si>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</si>
  <si>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</si>
  <si>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</si>
  <si>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</si>
  <si>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</si>
  <si>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</si>
  <si>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</si>
  <si>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</si>
  <si>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</si>
  <si>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</si>
  <si>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</si>
  <si>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</si>
  <si>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</si>
  <si>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</si>
  <si>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</si>
  <si>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</si>
  <si>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</si>
  <si>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</si>
  <si>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</si>
  <si>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</si>
  <si>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</si>
  <si>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</si>
  <si>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</si>
  <si>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</si>
  <si>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</si>
  <si>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</si>
  <si>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</si>
  <si>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</si>
  <si>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</si>
  <si>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</si>
  <si>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</si>
  <si>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</si>
  <si>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</si>
  <si>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</si>
  <si>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</si>
  <si>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</si>
  <si>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</si>
  <si>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</si>
  <si>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</si>
  <si>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</si>
  <si>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</si>
  <si>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</si>
  <si>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</si>
  <si>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</si>
  <si>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</si>
  <si>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</si>
  <si>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</si>
  <si>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</si>
  <si>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</si>
  <si>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</si>
  <si>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</si>
  <si>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</si>
  <si>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</si>
  <si>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</si>
  <si>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</si>
  <si>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</si>
  <si>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</si>
  <si>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</si>
  <si>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</si>
  <si>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</si>
  <si>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</si>
  <si>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</si>
  <si>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</si>
  <si>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</si>
  <si>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</si>
  <si>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</si>
  <si>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</si>
  <si>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</si>
  <si>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</si>
  <si>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</si>
  <si>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</si>
  <si>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</si>
  <si>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</si>
  <si>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</si>
  <si>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</si>
  <si>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</si>
  <si>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</si>
  <si>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</si>
  <si>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</si>
  <si>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</si>
  <si>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</si>
  <si>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</si>
  <si>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</si>
  <si>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</si>
  <si>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</si>
  <si>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</si>
  <si>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</si>
  <si>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</si>
  <si>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</si>
  <si>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</si>
  <si>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</si>
  <si>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</si>
  <si>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</si>
  <si>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</si>
  <si>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</si>
  <si>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</si>
  <si>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</si>
  <si>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</si>
  <si>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</si>
  <si>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</si>
  <si>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</si>
  <si>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</si>
  <si>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</si>
  <si>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</si>
  <si>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</si>
  <si>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</si>
  <si>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</si>
  <si>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</si>
  <si>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</si>
  <si>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</si>
  <si>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</si>
  <si>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</si>
  <si>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</si>
  <si>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</si>
  <si>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</si>
  <si>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</si>
  <si>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</si>
  <si>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</si>
  <si>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</si>
  <si>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</si>
  <si>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</si>
  <si>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</si>
  <si>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</si>
  <si>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</si>
  <si>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</si>
  <si>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</si>
  <si>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</si>
  <si>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</si>
  <si>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</si>
  <si>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</si>
  <si>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</si>
  <si>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</si>
  <si>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</si>
  <si>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</si>
  <si>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</si>
  <si>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</si>
  <si>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</si>
  <si>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</si>
  <si>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</si>
  <si>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</si>
  <si>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</si>
  <si>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</si>
  <si>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</si>
  <si>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</si>
  <si>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</si>
  <si>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</si>
  <si>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</si>
  <si>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</si>
  <si>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</si>
  <si>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</si>
  <si>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</si>
  <si>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</si>
  <si>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</si>
  <si>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</si>
  <si>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</si>
  <si>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</si>
  <si>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</si>
  <si>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</si>
  <si>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</si>
  <si>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</si>
  <si>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</si>
  <si>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</si>
  <si>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</si>
  <si>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</si>
  <si>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</si>
  <si>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</si>
  <si>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</si>
  <si>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</si>
  <si>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</si>
  <si>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</si>
  <si>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</si>
  <si>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</si>
  <si>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</si>
  <si>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</si>
  <si>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</si>
  <si>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</si>
  <si>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</si>
  <si>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</si>
  <si>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</si>
  <si>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</si>
  <si>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</si>
  <si>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</si>
  <si>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</si>
  <si>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</si>
  <si>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</si>
  <si>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</si>
  <si>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</si>
  <si>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</si>
  <si>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</si>
  <si>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</si>
  <si>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</si>
  <si>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</si>
  <si>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</si>
  <si>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</si>
  <si>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</si>
  <si>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</si>
  <si>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</si>
  <si>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</si>
  <si>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</si>
  <si>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</si>
  <si>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</si>
  <si>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</si>
  <si>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</si>
  <si>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</si>
  <si>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</si>
  <si>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</si>
  <si>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</si>
  <si>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</si>
  <si>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</si>
  <si>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</si>
  <si>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</si>
  <si>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</si>
  <si>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</si>
  <si>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</si>
  <si>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</si>
  <si>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</si>
  <si>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</si>
  <si>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</si>
  <si>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</si>
  <si>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</si>
  <si>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</si>
  <si>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</si>
  <si>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</si>
  <si>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</si>
  <si>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</si>
  <si>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</si>
  <si>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</si>
  <si>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</si>
  <si>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</si>
  <si>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</si>
  <si>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</si>
  <si>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</si>
  <si>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</si>
  <si>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</si>
  <si>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</si>
  <si>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</si>
  <si>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</si>
  <si>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</si>
  <si>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</si>
  <si>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</si>
  <si>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</si>
  <si>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</si>
  <si>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</si>
  <si>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</si>
  <si>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</si>
  <si>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</si>
  <si>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</si>
  <si>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</si>
  <si>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</si>
  <si>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</si>
  <si>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</si>
  <si>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</si>
  <si>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</si>
  <si>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</si>
  <si>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</si>
  <si>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</si>
  <si>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</si>
  <si>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</si>
  <si>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</si>
  <si>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</si>
  <si>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</si>
  <si>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</si>
  <si>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</si>
  <si>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</si>
  <si>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</si>
  <si>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</si>
  <si>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</si>
  <si>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</si>
  <si>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</si>
  <si>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</si>
  <si>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</si>
  <si>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</si>
  <si>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</si>
  <si>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</si>
  <si>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</si>
  <si>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</si>
  <si>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</si>
  <si>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</si>
  <si>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</si>
  <si>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</si>
  <si>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</si>
  <si>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</si>
  <si>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</si>
  <si>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</si>
  <si>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</si>
  <si>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</si>
  <si>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</si>
  <si>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</si>
  <si>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</si>
  <si>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</si>
  <si>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</si>
  <si>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</si>
  <si>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</si>
  <si>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</si>
  <si>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</si>
  <si>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</si>
  <si>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</si>
  <si>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</si>
  <si>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</si>
  <si>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</si>
  <si>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</si>
  <si>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</si>
  <si>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</si>
  <si>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</si>
  <si>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</si>
  <si>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</si>
  <si>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</si>
  <si>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</si>
  <si>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</si>
  <si>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</si>
  <si>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</si>
  <si>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</si>
  <si>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</si>
  <si>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</si>
  <si>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</si>
  <si>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</si>
  <si>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</si>
  <si>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</si>
  <si>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</si>
  <si>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</si>
  <si>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</si>
  <si>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</si>
  <si>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</si>
  <si>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</si>
  <si>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</si>
  <si>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</si>
  <si>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</si>
  <si>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</si>
  <si>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</si>
  <si>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</si>
  <si>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</si>
  <si>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</si>
  <si>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</si>
  <si>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</si>
  <si>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</si>
  <si>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</si>
  <si>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</si>
  <si>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</si>
  <si>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</si>
  <si>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</si>
  <si>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</si>
  <si>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</si>
  <si>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</si>
  <si>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</si>
  <si>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</si>
  <si>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</si>
  <si>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</si>
  <si>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</si>
  <si>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</si>
  <si>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</si>
  <si>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</si>
  <si>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</si>
  <si>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</si>
  <si>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</si>
  <si>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</si>
  <si>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</si>
  <si>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</si>
  <si>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</si>
  <si>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</si>
  <si>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</si>
  <si>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</si>
  <si>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</si>
  <si>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</si>
  <si>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</si>
  <si>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</si>
  <si>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</si>
  <si>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</si>
  <si>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</si>
  <si>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</si>
  <si>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</si>
  <si>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</si>
  <si>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</si>
  <si>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</si>
  <si>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</si>
  <si>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</si>
  <si>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</si>
  <si>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</si>
  <si>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</si>
  <si>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</si>
  <si>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</si>
  <si>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</si>
  <si>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</si>
  <si>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</si>
  <si>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</si>
  <si>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</si>
  <si>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</si>
  <si>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</si>
  <si>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</si>
  <si>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</si>
  <si>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</si>
  <si>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</si>
  <si>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</si>
  <si>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</si>
  <si>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</si>
  <si>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</si>
  <si>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</si>
  <si>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</si>
  <si>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</si>
  <si>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</si>
  <si>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</si>
  <si>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</si>
  <si>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</si>
  <si>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</si>
  <si>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</si>
  <si>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</si>
  <si>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</si>
  <si>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</si>
  <si>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</si>
  <si>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</si>
  <si>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</si>
  <si>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</si>
  <si>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</si>
  <si>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</si>
  <si>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</si>
  <si>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</si>
  <si>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</si>
  <si>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</si>
  <si>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</si>
  <si>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</si>
  <si>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</si>
  <si>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</si>
  <si>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</si>
  <si>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</si>
  <si>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</si>
  <si>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</si>
  <si>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</si>
  <si>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</si>
  <si>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</si>
  <si>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</si>
  <si>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</si>
  <si>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</si>
  <si>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</si>
  <si>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</si>
  <si>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</si>
  <si>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</si>
  <si>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</si>
  <si>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</si>
  <si>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</si>
  <si>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</si>
  <si>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</si>
  <si>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</si>
  <si>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</si>
  <si>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</si>
  <si>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</si>
  <si>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</si>
  <si>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</si>
  <si>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</si>
  <si>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</si>
  <si>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</si>
  <si>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</si>
  <si>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</si>
  <si>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</si>
  <si>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</si>
  <si>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</si>
  <si>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</si>
  <si>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</si>
  <si>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</si>
  <si>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</si>
  <si>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</si>
  <si>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</si>
  <si>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</si>
  <si>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</si>
  <si>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</si>
  <si>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</si>
  <si>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</si>
  <si>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</si>
  <si>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</si>
  <si>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</si>
  <si>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</si>
  <si>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</si>
  <si>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</si>
  <si>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</si>
  <si>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</si>
  <si>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</si>
  <si>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</si>
  <si>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</si>
  <si>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</si>
  <si>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</si>
  <si>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</si>
  <si>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</si>
  <si>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</si>
  <si>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</si>
  <si>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</si>
  <si>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</si>
  <si>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</si>
  <si>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</si>
  <si>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</si>
  <si>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</si>
  <si>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</si>
  <si>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</si>
  <si>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</si>
  <si>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</si>
  <si>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</si>
  <si>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</si>
  <si>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</si>
  <si>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</si>
  <si>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</si>
  <si>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</si>
  <si>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</si>
  <si>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</si>
  <si>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</si>
  <si>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</si>
  <si>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</si>
  <si>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</si>
  <si>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</si>
  <si>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</si>
  <si>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</si>
  <si>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</si>
  <si>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</si>
  <si>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</si>
  <si>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</si>
  <si>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</si>
  <si>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</si>
  <si>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</si>
  <si>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</si>
  <si>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</si>
  <si>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</si>
  <si>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</si>
  <si>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</si>
  <si>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</si>
  <si>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</si>
  <si>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</si>
  <si>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</si>
  <si>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</si>
  <si>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</si>
  <si>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</si>
  <si>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</si>
  <si>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</si>
  <si>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</si>
  <si>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</si>
  <si>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</si>
  <si>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</si>
  <si>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</si>
  <si>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</si>
  <si>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</si>
  <si>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</si>
  <si>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</si>
  <si>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</si>
  <si>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</si>
  <si>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</si>
  <si>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</si>
  <si>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</si>
  <si>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</si>
  <si>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</si>
  <si>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</si>
  <si>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</si>
  <si>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</si>
  <si>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</si>
  <si>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</si>
  <si>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</si>
  <si>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</si>
  <si>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</si>
  <si>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</si>
  <si>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</si>
  <si>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</si>
  <si>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</si>
  <si>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</si>
  <si>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</si>
  <si>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</si>
  <si>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</si>
  <si>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</si>
  <si>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</si>
  <si>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</si>
  <si>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</si>
  <si>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</si>
  <si>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</si>
  <si>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</si>
  <si>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</si>
  <si>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</si>
  <si>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</si>
  <si>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</si>
  <si>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</si>
  <si>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</si>
  <si>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</si>
  <si>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</si>
  <si>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</si>
  <si>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</si>
  <si>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</si>
  <si>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</si>
  <si>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</si>
  <si>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</si>
  <si>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</si>
  <si>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</si>
  <si>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</si>
  <si>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</si>
  <si>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</si>
  <si>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</si>
  <si>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</si>
  <si>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</si>
  <si>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</si>
  <si>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</si>
  <si>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</si>
  <si>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</si>
  <si>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</si>
  <si>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</si>
  <si>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</si>
  <si>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</si>
  <si>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</si>
  <si>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</si>
  <si>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</si>
  <si>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</si>
  <si>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</si>
  <si>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</si>
  <si>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</si>
  <si>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</si>
  <si>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</si>
  <si>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</si>
  <si>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</si>
  <si>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</si>
  <si>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</si>
  <si>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</si>
  <si>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</si>
  <si>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</si>
  <si>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</si>
  <si>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</si>
  <si>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</si>
  <si>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</si>
  <si>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</si>
  <si>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</si>
  <si>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</si>
  <si>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</si>
  <si>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</si>
  <si>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</si>
  <si>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</si>
  <si>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</si>
  <si>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</si>
  <si>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</si>
  <si>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</si>
  <si>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</si>
  <si>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</si>
  <si>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</si>
  <si>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</si>
  <si>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</si>
  <si>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</si>
  <si>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</si>
  <si>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</si>
  <si>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</si>
  <si>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</si>
  <si>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</si>
  <si>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</si>
  <si>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</si>
  <si>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</si>
  <si>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</si>
  <si>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</si>
  <si>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</si>
  <si>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</si>
  <si>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</si>
  <si>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</si>
  <si>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</si>
  <si>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</si>
  <si>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</si>
  <si>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</si>
  <si>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</si>
  <si>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</si>
  <si>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</si>
  <si>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</si>
  <si>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</si>
  <si>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</si>
  <si>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</si>
  <si>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</si>
  <si>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</si>
  <si>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</si>
  <si>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</si>
  <si>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</si>
  <si>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</si>
  <si>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</si>
  <si>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</si>
  <si>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</si>
  <si>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</si>
  <si>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</si>
  <si>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</si>
  <si>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</si>
  <si>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</si>
  <si>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</si>
  <si>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</si>
  <si>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</si>
  <si>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</si>
  <si>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</si>
  <si>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</si>
  <si>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</si>
  <si>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</si>
  <si>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</si>
  <si>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</si>
  <si>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</si>
  <si>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</si>
  <si>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</si>
  <si>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</si>
  <si>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</si>
  <si>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</si>
  <si>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</si>
  <si>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</si>
  <si>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</si>
  <si>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</si>
  <si>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</si>
  <si>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</si>
  <si>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</si>
  <si>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</si>
  <si>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</si>
  <si>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</si>
  <si>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</si>
  <si>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</si>
  <si>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</si>
  <si>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</si>
  <si>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</si>
  <si>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</si>
  <si>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</si>
  <si>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</si>
  <si>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</si>
  <si>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</si>
  <si>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</si>
  <si>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</si>
  <si>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</si>
  <si>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</si>
  <si>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</si>
  <si>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</si>
  <si>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</si>
  <si>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</si>
  <si>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</si>
  <si>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</si>
  <si>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</si>
  <si>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</si>
  <si>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</si>
  <si>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</si>
  <si>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</si>
  <si>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</si>
  <si>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</si>
  <si>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</si>
  <si>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</si>
  <si>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</si>
  <si>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</si>
  <si>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</si>
  <si>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</si>
  <si>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</si>
  <si>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</si>
  <si>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</si>
  <si>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</si>
  <si>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</si>
  <si>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</si>
  <si>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</si>
  <si>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</si>
  <si>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</si>
  <si>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</si>
  <si>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</si>
  <si>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</si>
  <si>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</si>
  <si>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</si>
  <si>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</si>
  <si>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</si>
  <si>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</si>
  <si>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</si>
  <si>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</si>
  <si>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</si>
  <si>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</si>
  <si>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</si>
  <si>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</si>
  <si>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</si>
  <si>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</si>
  <si>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</si>
  <si>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</si>
  <si>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</si>
  <si>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</si>
  <si>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</si>
  <si>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</si>
  <si>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</si>
  <si>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</si>
  <si>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</si>
  <si>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</si>
  <si>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</si>
  <si>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</si>
  <si>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</si>
  <si>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</si>
  <si>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</si>
  <si>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</si>
  <si>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</si>
  <si>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</si>
  <si>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</si>
  <si>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</si>
  <si>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</si>
  <si>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</si>
  <si>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</si>
  <si>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</si>
  <si>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</si>
  <si>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</si>
  <si>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</si>
  <si>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</si>
  <si>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</si>
  <si>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</si>
  <si>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</si>
  <si>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</si>
  <si>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</si>
  <si>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</si>
  <si>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</si>
  <si>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</si>
  <si>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</si>
  <si>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</si>
  <si>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</si>
  <si>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</si>
  <si>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</si>
  <si>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</si>
  <si>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</si>
  <si>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</si>
  <si>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</si>
  <si>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</si>
  <si>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</si>
  <si>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</si>
  <si>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</si>
  <si>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</si>
  <si>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</si>
  <si>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</si>
  <si>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</si>
  <si>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</si>
  <si>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</si>
  <si>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</si>
  <si>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</si>
  <si>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</si>
  <si>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</si>
  <si>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</si>
  <si>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</si>
  <si>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</si>
  <si>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</si>
  <si>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</si>
  <si>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</si>
  <si>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</si>
  <si>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</si>
  <si>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</si>
  <si>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</si>
  <si>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</si>
  <si>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</si>
  <si>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</si>
  <si>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</si>
  <si>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</si>
  <si>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</si>
  <si>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</si>
  <si>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</si>
  <si>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</si>
  <si>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</si>
  <si>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</si>
  <si>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</si>
  <si>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</si>
  <si>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</si>
  <si>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</si>
  <si>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</si>
  <si>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</si>
  <si>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</si>
  <si>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</si>
  <si>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</si>
  <si>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</si>
  <si>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</si>
  <si>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</si>
  <si>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</si>
  <si>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</si>
  <si>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</si>
  <si>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</si>
  <si>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</si>
  <si>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</si>
  <si>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</si>
  <si>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</si>
  <si>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</si>
  <si>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</si>
  <si>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</si>
  <si>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</si>
  <si>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</si>
  <si>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</si>
  <si>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</si>
  <si>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</si>
  <si>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</si>
  <si>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</si>
  <si>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</si>
  <si>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</si>
  <si>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</si>
  <si>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</si>
  <si>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</si>
  <si>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</si>
  <si>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</si>
  <si>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</si>
  <si>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</si>
  <si>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</si>
  <si>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</si>
  <si>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</si>
  <si>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</si>
  <si>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</si>
  <si>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</si>
  <si>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</si>
  <si>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</si>
  <si>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</si>
  <si>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</si>
  <si>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</si>
  <si>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</si>
  <si>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</si>
  <si>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</si>
  <si>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</si>
  <si>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</si>
  <si>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</si>
  <si>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</si>
  <si>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</si>
  <si>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</si>
  <si>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</si>
  <si>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</si>
  <si>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</si>
  <si>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</si>
  <si>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</si>
  <si>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</si>
  <si>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</si>
  <si>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</si>
  <si>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</si>
  <si>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</si>
  <si>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</si>
  <si>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</si>
  <si>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</si>
  <si>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</si>
  <si>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</si>
  <si>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</si>
  <si>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</si>
  <si>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</si>
  <si>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</si>
  <si>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</si>
  <si>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</si>
  <si>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</si>
  <si>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</si>
  <si>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</si>
  <si>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</si>
  <si>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</si>
  <si>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</si>
  <si>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</si>
  <si>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</si>
  <si>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</si>
  <si>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</si>
  <si>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</si>
  <si>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</si>
  <si>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</si>
  <si>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</si>
  <si>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</si>
  <si>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</si>
  <si>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</si>
  <si>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</si>
  <si>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</si>
  <si>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</si>
  <si>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</si>
  <si>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</si>
  <si>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</si>
  <si>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</si>
  <si>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</si>
  <si>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</si>
  <si>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</si>
  <si>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</si>
  <si>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</si>
  <si>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</si>
  <si>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</si>
  <si>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</si>
  <si>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</si>
  <si>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</si>
  <si>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</si>
  <si>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</si>
  <si>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</si>
  <si>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</si>
  <si>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</si>
  <si>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</si>
  <si>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</si>
  <si>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</si>
  <si>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</si>
  <si>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</si>
  <si>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</si>
  <si>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</si>
  <si>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</si>
  <si>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</si>
  <si>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</si>
  <si>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</si>
  <si>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</si>
  <si>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</si>
  <si>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</si>
  <si>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</si>
  <si>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</si>
  <si>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</si>
  <si>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</si>
  <si>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</si>
  <si>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</si>
  <si>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</si>
  <si>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</si>
  <si>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</si>
  <si>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</si>
  <si>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</si>
  <si>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</si>
  <si>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</si>
  <si>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</si>
  <si>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</si>
  <si>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</si>
  <si>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</si>
  <si>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</si>
  <si>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</si>
  <si>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</si>
  <si>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</si>
  <si>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</si>
  <si>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</si>
  <si>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</si>
  <si>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</si>
  <si>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</si>
  <si>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</si>
  <si>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</si>
  <si>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</si>
  <si>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</si>
  <si>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</si>
  <si>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</si>
  <si>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</si>
  <si>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</si>
  <si>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</si>
  <si>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</si>
  <si>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</si>
  <si>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</si>
  <si>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</si>
  <si>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</si>
  <si>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</si>
  <si>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</si>
  <si>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</si>
  <si>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</si>
  <si>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</si>
  <si>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</si>
  <si>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</si>
  <si>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</si>
  <si>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</si>
  <si>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</si>
  <si>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</si>
  <si>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</si>
  <si>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</si>
  <si>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</si>
  <si>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</si>
  <si>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</si>
  <si>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</si>
  <si>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</si>
  <si>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</si>
  <si>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</si>
  <si>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</si>
  <si>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</si>
  <si>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</si>
  <si>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</si>
  <si>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</si>
  <si>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</si>
  <si>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</si>
  <si>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</si>
  <si>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</si>
  <si>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</si>
  <si>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</si>
  <si>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</si>
  <si>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</si>
  <si>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</si>
  <si>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</si>
  <si>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</si>
  <si>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</si>
  <si>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</si>
  <si>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</si>
  <si>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</si>
  <si>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</si>
  <si>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</si>
  <si>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</si>
  <si>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</si>
  <si>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</si>
  <si>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</si>
  <si>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</si>
  <si>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</si>
  <si>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</si>
  <si>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</si>
  <si>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</si>
  <si>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</si>
  <si>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</si>
  <si>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</si>
  <si>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</si>
  <si>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</si>
  <si>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</si>
  <si>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</si>
  <si>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</si>
  <si>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</si>
  <si>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</si>
  <si>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</si>
  <si>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</si>
  <si>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</si>
  <si>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</si>
  <si>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</si>
  <si>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</si>
  <si>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</si>
  <si>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</si>
  <si>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</si>
  <si>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</si>
  <si>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</si>
  <si>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</si>
  <si>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</si>
  <si>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</si>
  <si>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</si>
  <si>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</si>
  <si>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</si>
  <si>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</si>
  <si>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</si>
  <si>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</si>
  <si>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</si>
  <si>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</si>
  <si>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</si>
  <si>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</si>
  <si>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</si>
  <si>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</si>
  <si>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</si>
  <si>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</si>
  <si>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</si>
  <si>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</si>
  <si>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</si>
  <si>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</si>
  <si>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</si>
  <si>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</si>
  <si>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</si>
  <si>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</si>
  <si>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</si>
  <si>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</si>
  <si>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</si>
  <si>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</si>
  <si>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</si>
  <si>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</si>
  <si>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</si>
  <si>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</si>
  <si>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</si>
  <si>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</si>
  <si>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</si>
  <si>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</si>
  <si>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</si>
  <si>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</si>
  <si>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</si>
  <si>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</si>
  <si>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</si>
  <si>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</si>
  <si>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</si>
  <si>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</si>
  <si>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</si>
  <si>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</si>
  <si>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</si>
  <si>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</si>
  <si>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</si>
  <si>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</si>
  <si>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</si>
  <si>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</si>
  <si>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</si>
  <si>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</si>
  <si>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</si>
  <si>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</si>
  <si>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</si>
  <si>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</si>
  <si>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</si>
  <si>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</si>
  <si>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</si>
  <si>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</si>
  <si>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</si>
  <si>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</si>
  <si>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</si>
  <si>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</si>
  <si>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</si>
  <si>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</si>
  <si>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</si>
  <si>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</si>
  <si>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</si>
  <si>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</si>
  <si>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</si>
  <si>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</si>
  <si>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</si>
  <si>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</si>
  <si>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</si>
  <si>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</si>
  <si>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</si>
  <si>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</si>
  <si>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</si>
  <si>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</si>
  <si>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</si>
  <si>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</si>
  <si>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</si>
  <si>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</si>
  <si>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</si>
  <si>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</si>
  <si>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</si>
  <si>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</si>
  <si>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</si>
  <si>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</si>
  <si>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</si>
  <si>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</si>
  <si>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</si>
  <si>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</si>
  <si>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</si>
  <si>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</si>
  <si>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</si>
  <si>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</si>
  <si>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</si>
  <si>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</si>
  <si>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</si>
  <si>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</si>
  <si>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</si>
  <si>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</si>
  <si>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</si>
  <si>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</si>
  <si>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</si>
  <si>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</si>
  <si>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</si>
  <si>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</si>
  <si>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</si>
  <si>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</si>
  <si>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</si>
  <si>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</si>
  <si>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</si>
  <si>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</si>
  <si>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</si>
  <si>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</si>
  <si>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</si>
  <si>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</si>
  <si>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</si>
  <si>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</si>
  <si>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</si>
  <si>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</si>
  <si>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</si>
  <si>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</si>
  <si>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</si>
  <si>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</si>
  <si>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</si>
  <si>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</si>
  <si>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</si>
  <si>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</si>
  <si>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</si>
  <si>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</si>
  <si>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</si>
  <si>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</si>
  <si>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</si>
  <si>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</si>
  <si>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</si>
  <si>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</si>
  <si>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</si>
  <si>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</si>
  <si>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</si>
  <si>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</si>
  <si>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</si>
  <si>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</si>
  <si>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</si>
  <si>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</si>
  <si>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</si>
  <si>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</si>
  <si>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</si>
  <si>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</si>
  <si>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</si>
  <si>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</si>
  <si>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</si>
  <si>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</si>
  <si>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</si>
  <si>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</si>
  <si>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</si>
  <si>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</si>
  <si>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</si>
  <si>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</si>
  <si>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</si>
  <si>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</si>
  <si>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</si>
  <si>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</si>
  <si>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</si>
  <si>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</si>
  <si>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</si>
  <si>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</si>
  <si>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</si>
  <si>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</si>
  <si>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</si>
  <si>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</si>
  <si>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</si>
  <si>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</si>
  <si>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</si>
  <si>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</si>
  <si>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</si>
  <si>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</si>
  <si>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</si>
  <si>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</si>
  <si>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</si>
  <si>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</si>
  <si>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</si>
  <si>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</si>
  <si>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</si>
  <si>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</si>
  <si>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</si>
  <si>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</si>
  <si>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</si>
  <si>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</si>
  <si>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</si>
  <si>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</si>
  <si>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</si>
  <si>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</si>
  <si>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</si>
  <si>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</si>
  <si>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</si>
  <si>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</si>
  <si>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</si>
  <si>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</si>
  <si>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</si>
  <si>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</si>
  <si>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</si>
  <si>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</si>
  <si>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</si>
  <si>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</si>
  <si>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</si>
  <si>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</si>
  <si>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</si>
  <si>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</si>
  <si>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</si>
  <si>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</si>
  <si>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</si>
  <si>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</si>
  <si>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</si>
  <si>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</si>
  <si>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</si>
  <si>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</si>
  <si>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</si>
  <si>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</si>
  <si>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</si>
  <si>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</si>
  <si>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</si>
  <si>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</si>
  <si>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</si>
  <si>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</si>
  <si>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</si>
  <si>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</si>
  <si>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</si>
  <si>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</si>
  <si>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</si>
  <si>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</si>
  <si>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</si>
  <si>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</si>
  <si>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</si>
  <si>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</si>
  <si>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</si>
  <si>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</si>
  <si>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</si>
  <si>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</si>
  <si>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</si>
  <si>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</si>
  <si>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</si>
  <si>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</si>
  <si>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</si>
  <si>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</si>
  <si>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</si>
  <si>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</si>
  <si>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</si>
  <si>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</si>
  <si>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</si>
  <si>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</si>
  <si>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</si>
  <si>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</si>
  <si>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</si>
  <si>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</si>
  <si>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</si>
  <si>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</si>
  <si>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</si>
  <si>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</si>
  <si>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</si>
  <si>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</si>
  <si>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</si>
  <si>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</si>
  <si>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</si>
  <si>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</si>
  <si>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</si>
  <si>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</si>
  <si>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</si>
  <si>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</si>
  <si>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</si>
  <si>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</si>
  <si>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</si>
  <si>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</si>
  <si>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</si>
  <si>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</si>
  <si>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</si>
  <si>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</si>
  <si>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</si>
  <si>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</si>
  <si>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</si>
  <si>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</si>
  <si>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</si>
  <si>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</si>
  <si>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</si>
  <si>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</si>
  <si>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</si>
  <si>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</si>
  <si>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</si>
  <si>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</si>
  <si>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</si>
  <si>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</si>
  <si>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</si>
  <si>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</si>
  <si>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</si>
  <si>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</si>
  <si>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</si>
  <si>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</si>
  <si>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</si>
  <si>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</si>
  <si>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</si>
  <si>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</si>
  <si>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</si>
  <si>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</si>
  <si>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</si>
  <si>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</si>
  <si>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</si>
  <si>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</si>
  <si>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</si>
  <si>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</si>
  <si>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</si>
  <si>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</si>
  <si>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</si>
  <si>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</si>
  <si>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</si>
  <si>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</si>
  <si>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</si>
  <si>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</si>
  <si>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</si>
  <si>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</si>
  <si>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</si>
  <si>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</si>
  <si>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</si>
  <si>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</si>
  <si>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</si>
  <si>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</si>
  <si>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</si>
  <si>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</si>
  <si>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</si>
  <si>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</si>
  <si>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</si>
  <si>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</si>
  <si>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</si>
  <si>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</si>
  <si>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</si>
  <si>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</si>
  <si>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</si>
  <si>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</si>
  <si>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</si>
  <si>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</si>
  <si>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</si>
  <si>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</si>
  <si>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</si>
  <si>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</si>
  <si>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</si>
  <si>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</si>
  <si>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</si>
  <si>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</si>
  <si>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</si>
  <si>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</si>
  <si>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</si>
  <si>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</si>
  <si>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</si>
  <si>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</si>
  <si>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</si>
  <si>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</si>
  <si>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</si>
  <si>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</si>
  <si>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</si>
  <si>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</si>
  <si>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</si>
  <si>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</si>
  <si>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</si>
  <si>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</si>
  <si>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</si>
  <si>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</si>
  <si>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</si>
  <si>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</si>
  <si>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</si>
  <si>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</si>
  <si>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</si>
  <si>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</si>
  <si>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</si>
  <si>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</si>
  <si>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</si>
  <si>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</si>
  <si>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</si>
  <si>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</si>
  <si>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</si>
  <si>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</si>
  <si>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</si>
  <si>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</si>
  <si>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</si>
  <si>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</si>
  <si>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</si>
  <si>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</si>
  <si>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</si>
  <si>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</si>
  <si>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</si>
  <si>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</si>
  <si>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</si>
  <si>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</si>
  <si>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</si>
  <si>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</si>
  <si>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</si>
  <si>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</si>
  <si>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</si>
  <si>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</si>
  <si>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</si>
  <si>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</si>
  <si>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</si>
  <si>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</si>
  <si>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</si>
  <si>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</si>
  <si>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</si>
  <si>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</si>
  <si>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</si>
  <si>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</si>
  <si>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</si>
  <si>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</si>
  <si>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</si>
  <si>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</si>
  <si>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</si>
  <si>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</si>
  <si>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</si>
  <si>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</si>
  <si>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</si>
  <si>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</si>
  <si>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</si>
  <si>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</si>
  <si>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</si>
  <si>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</si>
  <si>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</si>
  <si>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</si>
  <si>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</si>
  <si>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</si>
  <si>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</si>
  <si>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</si>
  <si>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</si>
  <si>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</si>
  <si>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</si>
  <si>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</si>
  <si>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</si>
  <si>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</si>
  <si>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</si>
  <si>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</si>
  <si>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</si>
  <si>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</si>
  <si>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</si>
  <si>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</si>
  <si>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</si>
  <si>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</si>
  <si>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</si>
  <si>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</si>
  <si>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</si>
  <si>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</si>
  <si>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</si>
  <si>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</si>
  <si>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</si>
  <si>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</si>
  <si>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</si>
  <si>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</si>
  <si>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</si>
  <si>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</si>
  <si>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</si>
  <si>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</si>
  <si>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</si>
  <si>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</si>
  <si>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</si>
  <si>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</si>
  <si>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</si>
  <si>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</si>
  <si>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</si>
  <si>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</si>
  <si>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</si>
  <si>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</si>
  <si>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</si>
  <si>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</si>
  <si>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</si>
  <si>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</si>
  <si>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</si>
  <si>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</si>
  <si>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</si>
  <si>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</si>
  <si>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</si>
  <si>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</si>
  <si>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</si>
  <si>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</si>
  <si>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</si>
  <si>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</si>
  <si>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</si>
  <si>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</si>
  <si>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</si>
  <si>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</si>
  <si>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</si>
  <si>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</si>
  <si>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</si>
  <si>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</si>
  <si>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</si>
  <si>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</si>
  <si>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</si>
  <si>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</si>
  <si>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</si>
  <si>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</si>
  <si>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</si>
  <si>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</si>
  <si>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</si>
  <si>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</si>
  <si>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</si>
  <si>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</si>
  <si>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</si>
  <si>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</si>
  <si>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</si>
  <si>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</si>
  <si>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</si>
  <si>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</si>
  <si>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</si>
  <si>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</si>
  <si>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</si>
  <si>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</si>
  <si>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</si>
  <si>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</si>
  <si>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</si>
  <si>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</si>
  <si>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</si>
  <si>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</si>
  <si>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</si>
  <si>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</si>
  <si>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</si>
  <si>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</si>
  <si>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</si>
  <si>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</si>
  <si>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</si>
  <si>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</si>
  <si>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</si>
  <si>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</si>
  <si>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</si>
  <si>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</si>
  <si>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</si>
  <si>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</si>
  <si>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</si>
  <si>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</si>
  <si>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</si>
  <si>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</si>
  <si>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</si>
  <si>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</si>
  <si>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</si>
  <si>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</si>
  <si>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</si>
  <si>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</si>
  <si>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</si>
  <si>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</si>
  <si>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</si>
  <si>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</si>
  <si>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</si>
  <si>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</si>
  <si>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</si>
  <si>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</si>
  <si>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</si>
  <si>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</si>
  <si>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</si>
  <si>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</si>
  <si>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</si>
  <si>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</si>
  <si>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</si>
  <si>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</si>
  <si>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</si>
  <si>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</si>
  <si>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</si>
  <si>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</si>
  <si>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</si>
  <si>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</si>
  <si>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</si>
  <si>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</si>
  <si>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</si>
  <si>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</si>
  <si>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</si>
  <si>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</si>
  <si>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</si>
  <si>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</si>
  <si>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</si>
  <si>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</si>
  <si>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</si>
  <si>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</si>
  <si>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</si>
  <si>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</si>
  <si>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</si>
  <si>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</si>
  <si>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</si>
  <si>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</si>
  <si>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</si>
  <si>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</si>
  <si>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</si>
  <si>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</si>
  <si>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</si>
  <si>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</si>
  <si>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</si>
  <si>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</si>
  <si>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</si>
  <si>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</si>
  <si>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</si>
  <si>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</si>
  <si>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</si>
  <si>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</si>
  <si>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</si>
  <si>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</si>
  <si>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</si>
  <si>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</si>
  <si>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</si>
  <si>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</si>
  <si>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</si>
  <si>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</si>
  <si>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</si>
  <si>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</si>
  <si>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</si>
  <si>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</si>
  <si>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</si>
  <si>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</si>
  <si>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</si>
  <si>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</si>
  <si>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</si>
  <si>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</si>
  <si>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</si>
  <si>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</si>
  <si>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</si>
  <si>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</si>
  <si>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</si>
  <si>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</si>
  <si>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</si>
  <si>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</si>
  <si>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</si>
  <si>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</si>
  <si>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</si>
  <si>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</si>
  <si>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</si>
  <si>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</si>
  <si>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</si>
  <si>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</si>
  <si>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</si>
  <si>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</si>
  <si>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</si>
  <si>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</si>
  <si>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</si>
  <si>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</si>
  <si>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</si>
  <si>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</si>
  <si>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</si>
  <si>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</si>
  <si>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</si>
  <si>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</si>
  <si>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</si>
  <si>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</si>
  <si>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</si>
  <si>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</si>
  <si>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</si>
  <si>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</si>
  <si>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</si>
  <si>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</si>
  <si>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</si>
  <si>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</si>
  <si>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</si>
  <si>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</si>
  <si>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</si>
  <si>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</si>
  <si>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</si>
  <si>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</si>
  <si>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</si>
  <si>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</si>
  <si>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</si>
  <si>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</si>
  <si>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</si>
  <si>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</si>
  <si>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</si>
  <si>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</si>
  <si>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</si>
  <si>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</si>
  <si>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</si>
  <si>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</si>
  <si>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</si>
  <si>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</si>
  <si>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</si>
  <si>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</si>
  <si>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</si>
  <si>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</si>
  <si>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</si>
  <si>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</si>
  <si>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</si>
  <si>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</si>
  <si>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</si>
  <si>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</si>
  <si>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</si>
  <si>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</si>
  <si>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</si>
  <si>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</si>
  <si>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</si>
  <si>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</si>
  <si>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</si>
  <si>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</si>
  <si>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</si>
  <si>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</si>
  <si>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</si>
  <si>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</si>
  <si>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</si>
  <si>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</si>
  <si>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</si>
  <si>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</si>
  <si>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</si>
  <si>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</si>
  <si>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</si>
  <si>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</si>
  <si>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</si>
  <si>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</si>
  <si>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</si>
  <si>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</si>
  <si>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</si>
  <si>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</si>
  <si>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</si>
  <si>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</si>
  <si>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</si>
  <si>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</si>
  <si>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</si>
  <si>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</si>
  <si>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</si>
  <si>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</si>
  <si>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</si>
  <si>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</si>
  <si>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</si>
  <si>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</si>
  <si>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</si>
  <si>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</si>
  <si>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</si>
  <si>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</si>
  <si>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</si>
  <si>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</si>
  <si>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</si>
  <si>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</si>
  <si>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</si>
  <si>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</si>
  <si>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</si>
  <si>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</si>
  <si>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</si>
  <si>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</si>
  <si>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</si>
  <si>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</si>
  <si>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</si>
  <si>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</si>
  <si>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</si>
  <si>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</si>
  <si>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</si>
  <si>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</si>
  <si>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</si>
  <si>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</si>
  <si>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</si>
  <si>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</si>
  <si>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</si>
  <si>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</si>
  <si>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</si>
  <si>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</si>
  <si>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</si>
  <si>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</si>
  <si>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</si>
  <si>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</si>
  <si>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</si>
  <si>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</si>
  <si>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</si>
  <si>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</si>
  <si>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</si>
  <si>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</si>
  <si>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</si>
  <si>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</si>
  <si>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</si>
  <si>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</si>
  <si>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</si>
  <si>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</si>
  <si>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</si>
  <si>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</si>
  <si>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</si>
  <si>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</si>
  <si>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</si>
  <si>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</si>
  <si>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</si>
  <si>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</si>
  <si>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</si>
  <si>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</si>
  <si>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</si>
  <si>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</si>
  <si>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</si>
  <si>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</si>
  <si>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</si>
  <si>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</si>
  <si>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</si>
  <si>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</si>
  <si>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</si>
  <si>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</si>
  <si>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</si>
  <si>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</si>
  <si>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</si>
  <si>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</si>
  <si>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</si>
  <si>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</si>
  <si>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</si>
  <si>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</si>
  <si>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</si>
  <si>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</si>
  <si>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</si>
  <si>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</si>
  <si>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</si>
  <si>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</si>
  <si>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</si>
  <si>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</si>
  <si>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</si>
  <si>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</si>
  <si>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</si>
  <si>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</si>
  <si>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</si>
  <si>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</si>
  <si>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</si>
  <si>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</si>
  <si>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</si>
  <si>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</si>
  <si>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</si>
  <si>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</si>
  <si>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</si>
  <si>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</si>
  <si>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</si>
  <si>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</si>
  <si>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</si>
  <si>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</si>
  <si>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</si>
  <si>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</si>
  <si>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</si>
  <si>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</si>
  <si>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</si>
  <si>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</si>
  <si>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</si>
  <si>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</si>
  <si>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</si>
  <si>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</si>
  <si>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</si>
  <si>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</si>
  <si>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</si>
  <si>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</si>
  <si>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</si>
  <si>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</si>
  <si>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</si>
  <si>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</si>
  <si>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</si>
  <si>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</si>
  <si>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</si>
  <si>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</si>
  <si>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</si>
  <si>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</si>
  <si>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</si>
  <si>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</si>
  <si>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</si>
  <si>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</si>
  <si>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</si>
  <si>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</si>
  <si>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</si>
  <si>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</si>
  <si>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</si>
  <si>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</si>
  <si>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</si>
  <si>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</si>
  <si>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</si>
  <si>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</si>
  <si>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</si>
  <si>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</si>
  <si>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</si>
  <si>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</si>
  <si>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</si>
  <si>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</si>
  <si>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</si>
  <si>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</si>
  <si>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</si>
  <si>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</si>
  <si>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</si>
  <si>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</si>
  <si>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</si>
  <si>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</si>
  <si>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</si>
  <si>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</si>
  <si>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</si>
  <si>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</si>
  <si>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</si>
  <si>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</si>
  <si>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</si>
  <si>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</si>
  <si>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</si>
  <si>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</si>
  <si>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</si>
  <si>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</si>
  <si>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</si>
  <si>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</si>
  <si>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</si>
  <si>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</si>
  <si>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</si>
  <si>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</si>
  <si>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</si>
  <si>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</si>
  <si>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</si>
  <si>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</si>
  <si>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</si>
  <si>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</si>
  <si>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</si>
  <si>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</si>
  <si>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</si>
  <si>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</si>
  <si>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</si>
  <si>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</si>
  <si>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</si>
  <si>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</si>
  <si>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</si>
  <si>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</si>
  <si>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</si>
  <si>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</si>
  <si>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</si>
  <si>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</si>
  <si>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</si>
  <si>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</si>
  <si>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</si>
  <si>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</si>
  <si>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</si>
  <si>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</si>
  <si>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</si>
  <si>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</si>
  <si>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</si>
  <si>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</si>
  <si>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</si>
  <si>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</si>
  <si>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</si>
  <si>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</si>
  <si>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</si>
  <si>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</si>
  <si>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</si>
  <si>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</si>
  <si>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</si>
  <si>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</si>
  <si>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</si>
  <si>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</si>
  <si>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</si>
  <si>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</si>
  <si>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</si>
  <si>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</si>
  <si>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</si>
  <si>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</si>
  <si>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</si>
  <si>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</si>
  <si>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</si>
  <si>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</si>
  <si>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</si>
  <si>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</si>
  <si>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</si>
  <si>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</si>
  <si>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</si>
  <si>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</si>
  <si>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</si>
  <si>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</si>
  <si>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</si>
  <si>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</si>
  <si>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</si>
  <si>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</si>
  <si>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</si>
  <si>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</si>
  <si>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</si>
  <si>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</si>
  <si>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</si>
  <si>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</si>
  <si>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</si>
  <si>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</si>
  <si>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</si>
  <si>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</si>
  <si>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</si>
  <si>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</si>
  <si>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</si>
  <si>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</si>
  <si>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</si>
  <si>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</si>
  <si>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</si>
  <si>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</si>
  <si>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</si>
  <si>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</si>
  <si>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</si>
  <si>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</si>
  <si>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</si>
  <si>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</si>
  <si>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</si>
  <si>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</si>
  <si>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</si>
  <si>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</si>
  <si>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</si>
  <si>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</si>
  <si>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</si>
  <si>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</si>
  <si>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</si>
  <si>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</si>
  <si>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</si>
  <si>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</si>
  <si>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</si>
  <si>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</si>
  <si>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</si>
  <si>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</si>
  <si>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</si>
  <si>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</si>
  <si>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</si>
  <si>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</si>
  <si>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</si>
  <si>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</si>
  <si>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</si>
  <si>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</si>
  <si>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</si>
  <si>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</si>
  <si>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</si>
  <si>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</si>
  <si>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</si>
  <si>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</si>
  <si>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</si>
  <si>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</si>
  <si>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</si>
  <si>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</si>
  <si>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</si>
  <si>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</si>
  <si>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</si>
  <si>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</si>
  <si>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</si>
  <si>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</si>
  <si>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</si>
  <si>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</si>
  <si>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</si>
  <si>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</si>
  <si>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</si>
  <si>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</si>
  <si>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</si>
  <si>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</si>
  <si>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</si>
  <si>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</si>
  <si>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</si>
  <si>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</si>
  <si>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</si>
  <si>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</si>
  <si>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</si>
  <si>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</si>
  <si>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</si>
  <si>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</si>
  <si>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</si>
  <si>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</si>
  <si>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</si>
  <si>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</si>
  <si>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</si>
  <si>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</si>
  <si>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</si>
  <si>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</si>
  <si>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</si>
  <si>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</si>
  <si>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</si>
  <si>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</si>
  <si>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</si>
  <si>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</si>
  <si>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</si>
  <si>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</si>
  <si>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</si>
  <si>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</si>
  <si>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</si>
  <si>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</si>
  <si>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</si>
  <si>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</si>
  <si>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</si>
  <si>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</si>
  <si>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</si>
  <si>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</si>
  <si>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</si>
  <si>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</si>
  <si>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</si>
  <si>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</si>
  <si>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</si>
  <si>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</si>
  <si>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</si>
  <si>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</si>
  <si>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</si>
  <si>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</si>
  <si>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</si>
  <si>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</si>
  <si>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</si>
  <si>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</si>
  <si>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</si>
  <si>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</si>
  <si>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</si>
  <si>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</si>
  <si>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</si>
  <si>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</si>
  <si>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</si>
  <si>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</si>
  <si>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</si>
  <si>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</si>
  <si>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</si>
  <si>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</si>
  <si>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</si>
  <si>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</si>
  <si>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</si>
  <si>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</si>
  <si>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</si>
  <si>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</si>
  <si>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</si>
  <si>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</si>
  <si>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</si>
  <si>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</si>
  <si>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</si>
  <si>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</si>
  <si>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</si>
  <si>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</si>
  <si>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</si>
  <si>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</si>
  <si>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</si>
  <si>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</si>
  <si>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</si>
  <si>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</si>
  <si>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</si>
  <si>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</si>
  <si>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</si>
  <si>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</si>
  <si>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</si>
  <si>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</si>
  <si>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</si>
  <si>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</si>
  <si>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</si>
  <si>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</si>
  <si>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</si>
  <si>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</si>
  <si>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</si>
  <si>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</si>
  <si>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</si>
  <si>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</si>
  <si>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</si>
  <si>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</si>
  <si>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</si>
  <si>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</si>
  <si>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</si>
  <si>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</si>
  <si>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</si>
  <si>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</si>
  <si>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</si>
  <si>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</si>
  <si>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</si>
  <si>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</si>
  <si>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</si>
  <si>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</si>
  <si>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</si>
  <si>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</si>
  <si>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</si>
  <si>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</si>
  <si>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</si>
  <si>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</si>
  <si>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</si>
  <si>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</si>
  <si>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</si>
  <si>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</si>
  <si>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</si>
  <si>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</si>
  <si>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</si>
  <si>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</si>
  <si>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</si>
  <si>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</si>
  <si>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</si>
  <si>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</si>
  <si>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</si>
  <si>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</si>
  <si>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</si>
  <si>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</si>
  <si>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</si>
  <si>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</si>
  <si>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</si>
  <si>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</si>
  <si>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</si>
  <si>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</si>
  <si>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</si>
  <si>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</si>
  <si>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</si>
  <si>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</si>
  <si>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</si>
  <si>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</si>
  <si>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</si>
  <si>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</si>
  <si>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</si>
  <si>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</si>
  <si>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</si>
  <si>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</si>
  <si>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</si>
  <si>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</si>
  <si>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</si>
  <si>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</si>
  <si>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</si>
  <si>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</si>
  <si>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</si>
  <si>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</si>
  <si>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</si>
  <si>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</si>
  <si>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</si>
  <si>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</si>
  <si>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</si>
  <si>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</si>
  <si>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</si>
  <si>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</si>
  <si>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</si>
  <si>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</si>
  <si>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</si>
  <si>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</si>
  <si>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</si>
  <si>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</si>
  <si>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</si>
  <si>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</si>
  <si>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</si>
  <si>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</si>
  <si>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</si>
  <si>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</si>
  <si>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</si>
  <si>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</si>
  <si>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</si>
  <si>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</si>
  <si>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</si>
  <si>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</si>
  <si>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</si>
  <si>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</si>
  <si>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</si>
  <si>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</si>
  <si>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</si>
  <si>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</si>
  <si>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</si>
  <si>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</si>
  <si>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</si>
  <si>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</si>
  <si>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</si>
  <si>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</si>
  <si>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</si>
  <si>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</si>
  <si>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</si>
  <si>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</si>
  <si>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</si>
  <si>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</si>
  <si>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</si>
  <si>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</si>
  <si>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</si>
  <si>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</si>
  <si>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</si>
  <si>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</si>
  <si>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</si>
  <si>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</si>
  <si>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</si>
  <si>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</si>
  <si>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</si>
  <si>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</si>
  <si>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</si>
  <si>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</si>
  <si>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</si>
  <si>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</si>
  <si>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</si>
  <si>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</si>
  <si>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</si>
  <si>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</si>
  <si>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</si>
  <si>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</si>
  <si>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</si>
  <si>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</si>
  <si>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</si>
  <si>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</si>
  <si>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</si>
  <si>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</si>
  <si>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</si>
  <si>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</si>
  <si>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</si>
  <si>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</si>
  <si>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</si>
  <si>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</si>
  <si>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</si>
  <si>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</si>
  <si>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</si>
  <si>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</si>
  <si>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</si>
  <si>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</si>
  <si>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</si>
  <si>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</si>
  <si>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</si>
  <si>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</si>
  <si>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</si>
  <si>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</si>
  <si>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</si>
  <si>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</si>
  <si>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</si>
  <si>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</si>
  <si>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</si>
  <si>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</si>
  <si>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</si>
  <si>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</si>
  <si>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</si>
  <si>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</si>
  <si>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</si>
  <si>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</si>
  <si>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</si>
  <si>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</si>
  <si>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</si>
  <si>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</si>
  <si>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</si>
  <si>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</si>
  <si>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</si>
  <si>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</si>
  <si>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</si>
  <si>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</si>
  <si>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</si>
  <si>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</si>
  <si>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</si>
  <si>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</si>
  <si>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</si>
  <si>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</si>
  <si>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</si>
  <si>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</si>
  <si>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</si>
  <si>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</si>
  <si>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</si>
  <si>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</si>
  <si>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</si>
  <si>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</si>
  <si>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</si>
  <si>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</si>
  <si>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</si>
  <si>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</si>
  <si>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</si>
  <si>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</si>
  <si>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</si>
  <si>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</si>
  <si>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</si>
  <si>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</si>
  <si>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</si>
  <si>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</si>
  <si>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</si>
  <si>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</si>
  <si>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</si>
  <si>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</si>
  <si>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</si>
  <si>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</si>
  <si>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</si>
  <si>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</si>
  <si>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</si>
  <si>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</si>
  <si>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</si>
  <si>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</si>
  <si>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</si>
  <si>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</si>
  <si>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</si>
  <si>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</si>
  <si>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</si>
  <si>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</si>
  <si>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</si>
  <si>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</si>
  <si>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</si>
  <si>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</si>
  <si>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</si>
  <si>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</si>
  <si>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</si>
  <si>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</si>
  <si>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</si>
  <si>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</si>
  <si>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</si>
  <si>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</si>
  <si>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</si>
  <si>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</si>
  <si>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</si>
  <si>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</si>
  <si>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</si>
  <si>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</si>
  <si>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</si>
  <si>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</si>
  <si>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</si>
  <si>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</si>
  <si>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</si>
  <si>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</si>
  <si>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</si>
  <si>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</si>
  <si>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</si>
  <si>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</si>
  <si>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</si>
  <si>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</si>
  <si>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</si>
  <si>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</si>
  <si>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</si>
  <si>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</si>
  <si>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</si>
  <si>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</si>
  <si>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</si>
  <si>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</si>
  <si>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</si>
  <si>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</si>
  <si>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</si>
  <si>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</si>
  <si>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</si>
  <si>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</si>
  <si>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</si>
  <si>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</si>
  <si>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</si>
  <si>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</si>
  <si>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</si>
  <si>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</si>
  <si>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</si>
  <si>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</si>
  <si>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</si>
  <si>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</si>
  <si>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</si>
  <si>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</si>
  <si>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</si>
  <si>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</si>
  <si>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</si>
  <si>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</si>
  <si>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</si>
  <si>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</si>
  <si>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</si>
  <si>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</si>
  <si>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</si>
  <si>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</si>
  <si>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</si>
  <si>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</si>
  <si>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</si>
  <si>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</si>
  <si>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</si>
  <si>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</si>
  <si>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</si>
  <si>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</si>
  <si>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</si>
  <si>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</si>
  <si>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</si>
  <si>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</si>
  <si>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</si>
  <si>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</si>
  <si>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</si>
  <si>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</si>
  <si>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</si>
  <si>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</si>
  <si>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</si>
  <si>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</si>
  <si>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</si>
  <si>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</si>
  <si>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</si>
  <si>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</si>
  <si>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</si>
  <si>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</si>
  <si>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</si>
  <si>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</si>
  <si>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</si>
  <si>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</si>
  <si>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</si>
  <si>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</si>
  <si>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</si>
  <si>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</si>
  <si>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</si>
  <si>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</si>
  <si>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</si>
  <si>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</si>
  <si>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</si>
  <si>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</si>
  <si>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</si>
  <si>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</si>
  <si>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</si>
  <si>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</si>
  <si>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</si>
  <si>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</si>
  <si>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</si>
  <si>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</si>
  <si>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</si>
  <si>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</si>
  <si>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</si>
  <si>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</si>
  <si>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</si>
  <si>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</si>
  <si>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</si>
  <si>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</si>
  <si>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</si>
  <si>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</si>
  <si>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</si>
  <si>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</si>
  <si>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</si>
  <si>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</si>
  <si>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</si>
  <si>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</si>
  <si>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</si>
  <si>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</si>
  <si>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</si>
  <si>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</si>
  <si>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</si>
  <si>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</si>
  <si>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</si>
  <si>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</si>
  <si>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</si>
  <si>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</si>
  <si>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</si>
  <si>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</si>
  <si>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</si>
  <si>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</si>
  <si>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</si>
  <si>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</si>
  <si>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</si>
  <si>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</si>
  <si>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</si>
  <si>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</si>
  <si>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</si>
  <si>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</si>
  <si>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</si>
  <si>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</si>
  <si>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</si>
  <si>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</si>
  <si>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</si>
  <si>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</si>
  <si>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</si>
  <si>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</si>
  <si>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</si>
  <si>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</si>
  <si>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</si>
  <si>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</si>
  <si>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</si>
  <si>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</si>
  <si>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</si>
  <si>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</si>
  <si>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</si>
  <si>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</si>
  <si>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</si>
  <si>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</si>
  <si>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</si>
  <si>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</si>
  <si>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</si>
  <si>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</si>
  <si>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</si>
  <si>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</si>
  <si>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</si>
  <si>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</si>
  <si>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</si>
  <si>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</si>
  <si>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</si>
  <si>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</si>
  <si>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</si>
  <si>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</si>
  <si>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</si>
  <si>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</si>
  <si>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</si>
  <si>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</si>
  <si>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</si>
  <si>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</si>
  <si>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</si>
  <si>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</si>
  <si>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</si>
  <si>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</si>
  <si>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</si>
  <si>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</si>
  <si>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</si>
  <si>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</si>
  <si>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</si>
  <si>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</si>
  <si>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</si>
  <si>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</si>
  <si>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</si>
  <si>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</si>
  <si>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</si>
  <si>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</si>
  <si>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</si>
  <si>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</si>
  <si>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</si>
  <si>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</si>
  <si>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</si>
  <si>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</si>
  <si>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</si>
  <si>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</si>
  <si>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</si>
  <si>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</si>
  <si>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</si>
  <si>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</si>
  <si>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</si>
  <si>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</si>
  <si>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</si>
  <si>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</si>
  <si>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</si>
  <si>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</si>
  <si>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</si>
  <si>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</si>
  <si>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</si>
  <si>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</si>
  <si>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</si>
  <si>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</si>
  <si>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</si>
  <si>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</si>
  <si>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</si>
  <si>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</si>
  <si>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</si>
  <si>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</si>
  <si>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</si>
  <si>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</si>
  <si>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</si>
  <si>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</si>
  <si>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</si>
  <si>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</si>
  <si>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</si>
  <si>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</si>
  <si>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</si>
  <si>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</si>
  <si>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</si>
  <si>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</si>
  <si>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</si>
  <si>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</si>
  <si>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</si>
  <si>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</si>
  <si>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</si>
  <si>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</si>
  <si>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</si>
  <si>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</si>
  <si>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</si>
  <si>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</si>
  <si>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</si>
  <si>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</si>
  <si>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</si>
  <si>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</si>
  <si>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</si>
  <si>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</si>
  <si>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</si>
  <si>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</si>
  <si>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</si>
  <si>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</si>
  <si>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</si>
  <si>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</si>
  <si>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</si>
  <si>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</si>
  <si>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</si>
  <si>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</si>
  <si>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</si>
  <si>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</si>
  <si>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</si>
  <si>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</si>
  <si>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</si>
  <si>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</si>
  <si>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</si>
  <si>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</si>
  <si>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</si>
  <si>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</si>
  <si>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</si>
  <si>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</si>
  <si>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</si>
  <si>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</si>
  <si>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</si>
  <si>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</si>
  <si>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</si>
  <si>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</si>
  <si>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</si>
  <si>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</si>
  <si>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</si>
  <si>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</si>
  <si>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</si>
  <si>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</si>
  <si>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</si>
  <si>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</si>
  <si>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</si>
  <si>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</si>
  <si>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</si>
  <si>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</si>
  <si>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</si>
  <si>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</si>
  <si>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</si>
  <si>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</si>
  <si>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</si>
  <si>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</si>
  <si>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</si>
  <si>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</si>
  <si>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</si>
  <si>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</si>
  <si>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</si>
  <si>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</si>
  <si>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</si>
  <si>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</si>
  <si>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</si>
  <si>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</si>
  <si>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</si>
  <si>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</si>
  <si>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</si>
  <si>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</si>
  <si>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</si>
  <si>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</si>
  <si>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</si>
  <si>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</si>
  <si>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</si>
  <si>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</si>
  <si>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</si>
  <si>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</si>
  <si>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</si>
  <si>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</si>
  <si>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</si>
  <si>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</si>
  <si>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</si>
  <si>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</si>
  <si>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</si>
  <si>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</si>
  <si>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</si>
  <si>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</si>
  <si>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</si>
  <si>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</si>
  <si>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</si>
  <si>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</si>
  <si>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</si>
  <si>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</si>
  <si>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</si>
  <si>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</si>
  <si>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</si>
  <si>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</si>
  <si>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</si>
  <si>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</si>
  <si>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</si>
  <si>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</si>
  <si>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</si>
  <si>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</si>
  <si>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</si>
  <si>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</si>
  <si>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</si>
  <si>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</si>
  <si>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</si>
  <si>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</si>
  <si>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</si>
  <si>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</si>
  <si>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</si>
  <si>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</si>
  <si>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</si>
  <si>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</si>
  <si>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</si>
  <si>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</si>
  <si>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</si>
  <si>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</si>
  <si>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</si>
  <si>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</si>
  <si>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</si>
  <si>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</si>
  <si>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</si>
  <si>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</si>
  <si>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</si>
  <si>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</si>
  <si>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</si>
  <si>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</si>
  <si>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</si>
  <si>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</si>
  <si>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</si>
  <si>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</si>
  <si>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</si>
  <si>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</si>
  <si>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</si>
  <si>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</si>
  <si>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</si>
  <si>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</si>
  <si>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</si>
  <si>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</si>
  <si>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</si>
  <si>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</si>
  <si>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</si>
  <si>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</si>
  <si>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</si>
  <si>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</si>
  <si>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</si>
  <si>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</si>
  <si>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</si>
  <si>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</si>
  <si>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</si>
  <si>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</si>
  <si>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</si>
  <si>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</si>
  <si>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</si>
  <si>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</si>
  <si>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</si>
  <si>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</si>
  <si>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</si>
  <si>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</si>
  <si>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</si>
  <si>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</si>
  <si>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</si>
  <si>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</si>
  <si>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</si>
  <si>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</si>
  <si>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</si>
  <si>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</si>
  <si>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</si>
  <si>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</si>
  <si>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</si>
  <si>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</si>
  <si>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</si>
  <si>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</si>
  <si>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</si>
  <si>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</si>
  <si>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</si>
  <si>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</si>
  <si>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</si>
  <si>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</si>
  <si>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</si>
  <si>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</si>
  <si>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</si>
  <si>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</si>
  <si>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</si>
  <si>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</si>
  <si>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</si>
  <si>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</si>
  <si>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</si>
  <si>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</si>
  <si>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</si>
  <si>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</si>
  <si>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</si>
  <si>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</si>
  <si>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</si>
  <si>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</si>
  <si>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</si>
  <si>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</si>
  <si>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</si>
  <si>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</si>
  <si>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</si>
  <si>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</si>
  <si>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</si>
  <si>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</si>
  <si>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</si>
  <si>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</si>
  <si>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</si>
  <si>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</si>
  <si>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</si>
  <si>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</si>
  <si>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</si>
  <si>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</si>
  <si>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</si>
  <si>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</si>
  <si>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</si>
  <si>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</si>
  <si>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</si>
  <si>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</si>
  <si>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</si>
  <si>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</si>
  <si>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</si>
  <si>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</si>
  <si>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</si>
  <si>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</si>
  <si>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</si>
  <si>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</si>
  <si>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</si>
  <si>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</si>
  <si>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</si>
  <si>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</si>
  <si>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</si>
  <si>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</si>
  <si>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</si>
  <si>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</si>
  <si>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</si>
  <si>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</si>
  <si>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</si>
  <si>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</si>
  <si>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</si>
  <si>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</si>
  <si>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</si>
  <si>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</si>
  <si>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</si>
  <si>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</si>
  <si>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</si>
  <si>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</si>
  <si>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</si>
  <si>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</si>
  <si>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</si>
  <si>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</si>
  <si>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</si>
  <si>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</si>
  <si>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</si>
  <si>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</si>
  <si>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</si>
  <si>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</si>
  <si>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</si>
  <si>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</si>
  <si>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</si>
  <si>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</si>
  <si>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</si>
  <si>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</si>
  <si>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</si>
  <si>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</si>
  <si>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</si>
  <si>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</si>
  <si>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</si>
  <si>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</si>
  <si>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</si>
  <si>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</si>
  <si>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</si>
  <si>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</si>
  <si>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</si>
  <si>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</si>
  <si>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</si>
  <si>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</si>
  <si>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</si>
  <si>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</si>
  <si>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</si>
  <si>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</si>
  <si>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</si>
  <si>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</si>
  <si>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</si>
  <si>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</si>
  <si>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</si>
  <si>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</si>
  <si>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</si>
  <si>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</si>
  <si>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</si>
  <si>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</si>
  <si>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</si>
  <si>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</si>
  <si>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</si>
  <si>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</si>
  <si>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</si>
  <si>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</si>
  <si>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</si>
  <si>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</si>
  <si>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</si>
  <si>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</si>
  <si>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</si>
  <si>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</si>
  <si>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</si>
  <si>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</si>
  <si>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</si>
  <si>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</si>
  <si>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</si>
  <si>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</si>
  <si>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</si>
  <si>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</si>
  <si>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</si>
  <si>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</si>
  <si>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</si>
  <si>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</si>
  <si>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</si>
  <si>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</si>
  <si>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</si>
  <si>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</si>
  <si>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</si>
  <si>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</si>
  <si>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</si>
  <si>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</si>
  <si>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</si>
  <si>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</si>
  <si>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</si>
  <si>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</si>
  <si>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</si>
  <si>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</si>
  <si>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</si>
  <si>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</si>
  <si>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</si>
  <si>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</si>
  <si>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</si>
  <si>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</si>
  <si>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</si>
  <si>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</si>
  <si>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</si>
  <si>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</si>
  <si>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</si>
  <si>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</si>
  <si>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</si>
  <si>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</si>
  <si>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</si>
  <si>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</si>
  <si>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</si>
  <si>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</si>
  <si>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</si>
  <si>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</si>
  <si>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</si>
  <si>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</si>
  <si>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</si>
  <si>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</si>
  <si>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</si>
  <si>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</si>
  <si>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</si>
  <si>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</si>
  <si>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</si>
  <si>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</si>
  <si>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</si>
  <si>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</si>
  <si>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</si>
  <si>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</si>
  <si>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</si>
  <si>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</si>
  <si>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</si>
  <si>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</si>
  <si>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</si>
  <si>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</si>
  <si>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</si>
  <si>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</si>
  <si>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</si>
  <si>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</si>
  <si>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</si>
  <si>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</si>
  <si>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</si>
  <si>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</si>
  <si>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</si>
  <si>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</si>
  <si>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</si>
  <si>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</si>
  <si>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</si>
  <si>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</si>
  <si>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</si>
  <si>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</si>
  <si>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</si>
  <si>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</si>
  <si>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</si>
  <si>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</si>
  <si>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</si>
  <si>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</si>
  <si>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</si>
  <si>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</si>
  <si>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</si>
  <si>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</si>
  <si>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</si>
  <si>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</si>
  <si>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</si>
  <si>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</si>
  <si>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</si>
  <si>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</si>
  <si>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</si>
  <si>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</si>
  <si>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</si>
  <si>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</si>
  <si>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</si>
  <si>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</si>
  <si>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</si>
  <si>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</si>
  <si>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</si>
  <si>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</si>
  <si>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</si>
  <si>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</si>
  <si>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</si>
  <si>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</si>
  <si>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</si>
  <si>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</si>
  <si>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</si>
  <si>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</si>
  <si>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</si>
  <si>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</si>
  <si>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</si>
  <si>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</si>
  <si>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</si>
  <si>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</si>
  <si>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</si>
  <si>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</si>
  <si>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</si>
  <si>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</si>
  <si>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</si>
  <si>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</si>
  <si>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</si>
  <si>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</si>
  <si>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</si>
  <si>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</si>
  <si>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</si>
  <si>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</si>
  <si>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</si>
  <si>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</si>
  <si>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</si>
  <si>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</si>
  <si>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</si>
  <si>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</si>
  <si>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</si>
  <si>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</si>
  <si>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</si>
  <si>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</si>
  <si>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</si>
  <si>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</si>
  <si>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</si>
  <si>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</si>
  <si>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</si>
  <si>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</si>
  <si>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</si>
  <si>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</si>
  <si>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</si>
  <si>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</si>
  <si>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</si>
  <si>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</si>
  <si>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</si>
  <si>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</si>
  <si>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</si>
  <si>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</si>
  <si>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</si>
  <si>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</si>
  <si>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</si>
  <si>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</si>
  <si>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</si>
  <si>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</si>
  <si>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</si>
  <si>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</si>
  <si>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</si>
  <si>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</si>
  <si>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</si>
  <si>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</si>
  <si>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</si>
  <si>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</si>
  <si>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</si>
  <si>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</si>
  <si>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</si>
  <si>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</si>
  <si>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</si>
  <si>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</si>
  <si>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</si>
  <si>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</si>
  <si>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</si>
  <si>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</si>
  <si>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</si>
  <si>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</si>
  <si>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</si>
  <si>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</si>
  <si>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</si>
  <si>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</si>
  <si>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</si>
  <si>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</si>
  <si>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</si>
  <si>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</si>
  <si>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</si>
  <si>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</si>
  <si>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</si>
  <si>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</si>
  <si>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</si>
  <si>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</si>
  <si>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</si>
  <si>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</si>
  <si>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</si>
  <si>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</si>
  <si>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</si>
  <si>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</si>
  <si>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</si>
  <si>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</si>
  <si>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</si>
  <si>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</si>
  <si>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</si>
  <si>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</si>
  <si>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</si>
  <si>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</si>
  <si>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</si>
  <si>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</si>
  <si>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</si>
  <si>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</si>
  <si>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</si>
  <si>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</si>
  <si>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</si>
  <si>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</si>
  <si>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</si>
  <si>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</si>
  <si>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</si>
  <si>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</si>
  <si>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</si>
  <si>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</si>
  <si>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</si>
  <si>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</si>
  <si>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</si>
  <si>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</si>
  <si>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</si>
  <si>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</si>
  <si>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</si>
  <si>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</si>
  <si>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</si>
  <si>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</si>
  <si>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</si>
  <si>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</si>
  <si>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</si>
  <si>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</si>
  <si>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</si>
  <si>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</si>
  <si>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</si>
  <si>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</si>
  <si>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</si>
  <si>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</si>
  <si>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</si>
  <si>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</si>
  <si>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</si>
  <si>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</si>
  <si>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</si>
  <si>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</si>
  <si>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</si>
  <si>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</si>
  <si>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</si>
  <si>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</si>
  <si>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</si>
  <si>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</si>
  <si>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</si>
  <si>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</si>
  <si>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</si>
  <si>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</si>
  <si>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</si>
  <si>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</si>
  <si>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</si>
  <si>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</si>
  <si>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</si>
  <si>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</si>
  <si>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</si>
  <si>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</si>
  <si>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</si>
  <si>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</si>
  <si>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</si>
  <si>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</si>
  <si>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</si>
  <si>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</si>
  <si>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</si>
  <si>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</si>
  <si>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</si>
  <si>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</si>
  <si>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</si>
  <si>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</si>
  <si>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</si>
  <si>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</si>
  <si>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</si>
  <si>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</si>
  <si>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</si>
  <si>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</si>
  <si>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</si>
  <si>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</si>
  <si>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</si>
  <si>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</si>
  <si>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</si>
  <si>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</si>
  <si>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</si>
  <si>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</si>
  <si>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</si>
  <si>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</si>
  <si>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</si>
  <si>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</si>
  <si>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</si>
  <si>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</si>
  <si>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</si>
  <si>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</si>
  <si>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</si>
  <si>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</si>
  <si>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</si>
  <si>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</si>
  <si>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</si>
  <si>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</si>
  <si>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</si>
  <si>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</si>
  <si>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</si>
  <si>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</si>
  <si>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</si>
  <si>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</si>
  <si>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</si>
  <si>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</si>
  <si>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</si>
  <si>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</si>
  <si>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</si>
  <si>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</si>
  <si>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</si>
  <si>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</si>
  <si>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</si>
  <si>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</si>
  <si>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</si>
  <si>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</si>
  <si>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</si>
  <si>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</si>
  <si>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</si>
  <si>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</si>
  <si>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</si>
  <si>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</si>
  <si>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</si>
  <si>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</si>
  <si>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</si>
  <si>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</si>
  <si>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</si>
  <si>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</si>
  <si>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</si>
  <si>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</si>
  <si>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</si>
  <si>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</si>
  <si>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</si>
  <si>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</si>
  <si>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</si>
  <si>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</si>
  <si>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</si>
  <si>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</si>
  <si>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</si>
  <si>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</si>
  <si>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</si>
  <si>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</si>
  <si>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</si>
  <si>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</si>
  <si>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</si>
  <si>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</si>
  <si>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</si>
  <si>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</si>
  <si>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</si>
  <si>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</si>
  <si>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</si>
  <si>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</si>
  <si>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</si>
  <si>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</si>
  <si>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</si>
  <si>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</si>
  <si>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</si>
  <si>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</si>
  <si>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</si>
  <si>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</si>
  <si>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</si>
  <si>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</si>
  <si>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</si>
  <si>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</si>
  <si>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</si>
  <si>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</si>
  <si>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</si>
  <si>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</si>
  <si>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</si>
  <si>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</si>
  <si>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</si>
  <si>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</si>
  <si>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</si>
  <si>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</si>
  <si>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</si>
  <si>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</si>
  <si>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</si>
  <si>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</si>
  <si>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</si>
  <si>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</si>
  <si>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</si>
  <si>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</si>
  <si>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</si>
  <si>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</si>
  <si>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</si>
  <si>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</si>
  <si>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</si>
  <si>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</si>
  <si>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</si>
  <si>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</si>
  <si>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</si>
  <si>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</si>
  <si>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</si>
  <si>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</si>
  <si>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</si>
  <si>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</si>
  <si>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</si>
  <si>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</si>
  <si>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</si>
  <si>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</si>
  <si>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</si>
  <si>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</si>
  <si>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</si>
  <si>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</si>
  <si>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</si>
  <si>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</si>
  <si>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</si>
  <si>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</si>
  <si>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</si>
  <si>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</si>
  <si>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</si>
  <si>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</si>
  <si>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</si>
  <si>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</si>
  <si>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</si>
  <si>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</si>
  <si>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</si>
  <si>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</si>
  <si>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</si>
  <si>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</si>
  <si>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</si>
  <si>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</si>
  <si>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</si>
  <si>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</si>
  <si>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</si>
  <si>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</si>
  <si>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</si>
  <si>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</si>
  <si>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</si>
  <si>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</si>
  <si>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</si>
  <si>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</si>
  <si>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</si>
  <si>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</si>
  <si>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</si>
  <si>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</si>
  <si>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</si>
  <si>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</si>
  <si>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</si>
  <si>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</si>
  <si>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</si>
  <si>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</si>
  <si>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</si>
  <si>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</si>
  <si>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</si>
  <si>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</si>
  <si>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</si>
  <si>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</si>
  <si>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</si>
  <si>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</si>
  <si>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</si>
  <si>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</si>
  <si>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</si>
  <si>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</si>
  <si>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</si>
  <si>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</si>
  <si>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</si>
  <si>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</si>
  <si>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</si>
  <si>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</si>
  <si>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</si>
  <si>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</si>
  <si>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</si>
  <si>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</si>
  <si>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</si>
  <si>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</si>
  <si>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</si>
  <si>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</si>
  <si>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</si>
  <si>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</si>
  <si>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</si>
  <si>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</si>
  <si>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</si>
  <si>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</si>
  <si>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</si>
  <si>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</si>
  <si>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</si>
  <si>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</si>
  <si>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</si>
  <si>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</si>
  <si>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</si>
  <si>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</si>
  <si>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</si>
  <si>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</si>
  <si>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</si>
  <si>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</si>
  <si>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</si>
  <si>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</si>
  <si>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</si>
  <si>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</si>
  <si>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</si>
  <si>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</si>
  <si>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</si>
  <si>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</si>
  <si>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</si>
  <si>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</si>
  <si>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</si>
  <si>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</si>
  <si>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</si>
  <si>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</si>
  <si>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</si>
  <si>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</si>
  <si>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</si>
  <si>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</si>
  <si>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</si>
  <si>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</si>
  <si>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</si>
  <si>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</si>
  <si>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</si>
  <si>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</si>
  <si>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</si>
  <si>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</si>
  <si>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</si>
  <si>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</si>
  <si>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</si>
  <si>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</si>
  <si>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</si>
  <si>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</si>
  <si>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</si>
  <si>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</si>
  <si>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</si>
  <si>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</si>
  <si>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</si>
  <si>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</si>
  <si>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</si>
  <si>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</si>
  <si>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</si>
  <si>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</si>
  <si>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</si>
  <si>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</si>
  <si>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</si>
  <si>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</si>
  <si>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</si>
  <si>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</si>
  <si>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</si>
  <si>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</si>
  <si>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</si>
  <si>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</si>
  <si>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</si>
  <si>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</si>
  <si>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</si>
  <si>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</si>
  <si>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</si>
  <si>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</si>
  <si>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</si>
  <si>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</si>
  <si>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</si>
  <si>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</si>
  <si>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</si>
  <si>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</si>
  <si>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</si>
  <si>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</si>
  <si>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</si>
  <si>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</si>
  <si>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</si>
  <si>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</si>
  <si>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</si>
  <si>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</si>
  <si>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</si>
  <si>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</si>
  <si>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</si>
  <si>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</si>
  <si>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</si>
  <si>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</si>
  <si>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</si>
  <si>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</si>
  <si>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</si>
  <si>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</si>
  <si>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</si>
  <si>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</si>
  <si>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</si>
  <si>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</si>
  <si>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</si>
  <si>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</si>
  <si>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</si>
  <si>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</si>
  <si>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</si>
  <si>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</si>
  <si>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</si>
  <si>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</si>
  <si>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</si>
  <si>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</si>
  <si>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</si>
  <si>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</si>
  <si>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</si>
  <si>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</si>
  <si>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</si>
  <si>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</si>
  <si>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</si>
  <si>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</si>
  <si>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</si>
  <si>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</si>
  <si>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</si>
  <si>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</si>
  <si>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</si>
  <si>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</si>
  <si>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</si>
  <si>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</si>
  <si>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</si>
  <si>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</si>
  <si>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</si>
  <si>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</si>
  <si>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</si>
  <si>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</si>
  <si>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</si>
  <si>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</si>
  <si>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</si>
  <si>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</si>
  <si>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</si>
  <si>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</si>
  <si>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</si>
  <si>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</si>
  <si>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</si>
  <si>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</si>
  <si>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</si>
  <si>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</si>
  <si>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</si>
  <si>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</si>
  <si>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</si>
  <si>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</si>
  <si>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</si>
  <si>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</si>
  <si>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</si>
  <si>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</si>
  <si>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</si>
  <si>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</si>
  <si>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</si>
  <si>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</si>
  <si>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</si>
  <si>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</si>
  <si>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</si>
  <si>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</si>
  <si>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</si>
  <si>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</si>
  <si>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</si>
  <si>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</si>
  <si>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</si>
  <si>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</si>
  <si>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</si>
  <si>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</si>
  <si>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</si>
  <si>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</si>
  <si>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</si>
  <si>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</si>
  <si>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</si>
  <si>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</si>
  <si>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</si>
  <si>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</si>
  <si>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</si>
  <si>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</si>
  <si>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</si>
  <si>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</si>
  <si>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</si>
  <si>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</si>
  <si>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</si>
  <si>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</si>
  <si>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</si>
  <si>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</si>
  <si>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</si>
  <si>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</si>
  <si>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</si>
  <si>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</si>
  <si>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</si>
  <si>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</si>
  <si>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</si>
  <si>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</si>
  <si>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</si>
  <si>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</si>
  <si>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</si>
  <si>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</si>
  <si>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</si>
  <si>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</si>
  <si>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</si>
  <si>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</si>
  <si>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</si>
  <si>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</si>
  <si>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</si>
  <si>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</si>
  <si>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</si>
  <si>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</si>
  <si>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</si>
  <si>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</si>
  <si>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</si>
  <si>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</si>
  <si>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</si>
  <si>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</si>
  <si>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</si>
  <si>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</si>
  <si>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</si>
  <si>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</si>
  <si>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</si>
  <si>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</si>
  <si>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</si>
  <si>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</si>
  <si>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</si>
  <si>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</si>
  <si>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</si>
  <si>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</si>
  <si>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</si>
  <si>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</si>
  <si>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</si>
  <si>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</si>
  <si>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</si>
  <si>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</si>
  <si>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</si>
  <si>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</si>
  <si>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</si>
  <si>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</si>
  <si>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</si>
  <si>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</si>
  <si>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</si>
  <si>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</si>
  <si>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</si>
  <si>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</si>
  <si>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</si>
  <si>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</si>
  <si>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</si>
  <si>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</si>
  <si>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</si>
  <si>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</si>
  <si>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</si>
  <si>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</si>
  <si>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</si>
  <si>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</si>
  <si>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</si>
  <si>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</si>
  <si>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</si>
  <si>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</si>
  <si>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</si>
  <si>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</si>
  <si>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</si>
  <si>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</si>
  <si>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</si>
  <si>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</si>
  <si>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</si>
  <si>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</si>
  <si>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</si>
  <si>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</si>
  <si>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</si>
  <si>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</si>
  <si>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</si>
  <si>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</si>
  <si>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</si>
  <si>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</si>
  <si>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</si>
  <si>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</si>
  <si>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</si>
  <si>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</si>
  <si>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</si>
  <si>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</si>
  <si>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</si>
  <si>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</si>
  <si>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</si>
  <si>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</si>
  <si>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</si>
  <si>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</si>
  <si>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</si>
  <si>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</si>
  <si>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</si>
  <si>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</si>
  <si>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</si>
  <si>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</si>
  <si>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</si>
  <si>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</si>
  <si>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</si>
  <si>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</si>
  <si>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</si>
  <si>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</si>
  <si>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</si>
  <si>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</si>
  <si>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</si>
  <si>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</si>
  <si>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</si>
  <si>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</si>
  <si>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</si>
  <si>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</si>
  <si>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</si>
  <si>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</si>
  <si>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</si>
  <si>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</si>
  <si>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</si>
  <si>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</si>
  <si>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</si>
  <si>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</si>
  <si>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</si>
  <si>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</si>
  <si>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</si>
  <si>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</si>
  <si>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</si>
  <si>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</si>
  <si>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</si>
  <si>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</si>
  <si>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</si>
  <si>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</si>
  <si>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</si>
  <si>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</si>
  <si>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</si>
  <si>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</si>
  <si>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</si>
  <si>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</si>
  <si>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</si>
  <si>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</si>
  <si>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</si>
  <si>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</si>
  <si>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</si>
  <si>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</si>
  <si>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</si>
  <si>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</si>
  <si>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</si>
  <si>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</si>
  <si>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</si>
  <si>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</si>
  <si>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</si>
  <si>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</si>
  <si>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</si>
  <si>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</si>
  <si>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</si>
  <si>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</si>
  <si>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</si>
  <si>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</si>
  <si>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</si>
  <si>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</si>
  <si>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</si>
  <si>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</si>
  <si>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</si>
  <si>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</si>
  <si>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</si>
  <si>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</si>
  <si>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</si>
  <si>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</si>
  <si>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</si>
  <si>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</si>
  <si>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</si>
  <si>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</si>
  <si>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</si>
  <si>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</si>
  <si>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</si>
  <si>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</si>
  <si>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</si>
  <si>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</si>
  <si>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</si>
  <si>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</si>
  <si>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</si>
  <si>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</si>
  <si>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</si>
  <si>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</si>
  <si>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</si>
  <si>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</si>
  <si>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</si>
  <si>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</si>
  <si>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</si>
  <si>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</si>
  <si>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</si>
  <si>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</si>
  <si>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</si>
  <si>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</si>
  <si>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</si>
  <si>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</si>
  <si>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</si>
  <si>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</si>
  <si>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</si>
  <si>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</si>
  <si>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</si>
  <si>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</si>
  <si>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</si>
  <si>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</si>
  <si>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</si>
  <si>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</si>
  <si>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</si>
  <si>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</si>
  <si>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</si>
  <si>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</si>
  <si>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</si>
  <si>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</si>
  <si>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</si>
  <si>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</si>
  <si>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</si>
  <si>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</si>
  <si>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</si>
  <si>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</si>
  <si>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</si>
  <si>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</si>
  <si>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</si>
  <si>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</si>
  <si>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</si>
  <si>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</si>
  <si>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</si>
  <si>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</si>
  <si>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</si>
  <si>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</si>
  <si>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</si>
  <si>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</si>
  <si>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</si>
  <si>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</si>
  <si>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</si>
  <si>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</si>
  <si>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</si>
  <si>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</si>
  <si>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</si>
  <si>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</si>
  <si>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</si>
  <si>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</si>
  <si>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</si>
  <si>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</si>
  <si>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</si>
  <si>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</si>
  <si>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</si>
  <si>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</si>
  <si>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</si>
  <si>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</si>
  <si>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</si>
  <si>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</si>
  <si>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</si>
  <si>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</si>
  <si>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</si>
  <si>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</si>
  <si>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</si>
  <si>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</si>
  <si>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</si>
  <si>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</si>
  <si>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</si>
  <si>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</si>
  <si>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</si>
  <si>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</si>
  <si>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</si>
  <si>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</si>
  <si>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</si>
  <si>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</si>
  <si>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</si>
  <si>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</si>
  <si>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</si>
  <si>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</si>
  <si>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</si>
  <si>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</si>
  <si>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</si>
  <si>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</si>
  <si>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</si>
  <si>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</si>
  <si>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</si>
  <si>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</si>
  <si>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</si>
  <si>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</si>
  <si>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</si>
  <si>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</si>
  <si>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</si>
  <si>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</si>
  <si>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</si>
  <si>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</si>
  <si>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</si>
  <si>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</si>
  <si>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</si>
  <si>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</si>
  <si>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</si>
  <si>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</si>
  <si>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</si>
  <si>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</si>
  <si>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</si>
  <si>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</si>
  <si>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</si>
  <si>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</si>
  <si>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</si>
  <si>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</si>
  <si>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</si>
  <si>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</si>
  <si>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</si>
  <si>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</si>
  <si>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</si>
  <si>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</si>
  <si>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</si>
  <si>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</si>
  <si>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</si>
  <si>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</si>
  <si>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</si>
  <si>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</si>
  <si>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</si>
  <si>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</si>
  <si>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</si>
  <si>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</si>
  <si>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</si>
  <si>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</si>
  <si>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</si>
  <si>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</si>
  <si>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</si>
  <si>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</si>
  <si>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</si>
  <si>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</si>
  <si>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</si>
  <si>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</si>
  <si>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</si>
  <si>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</si>
  <si>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</si>
  <si>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</si>
  <si>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</si>
  <si>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</si>
  <si>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</si>
  <si>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</si>
  <si>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</si>
  <si>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</si>
  <si>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</si>
  <si>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</si>
  <si>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</si>
  <si>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</si>
  <si>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</si>
  <si>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</si>
  <si>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</si>
  <si>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</si>
  <si>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</si>
  <si>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</si>
  <si>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</si>
  <si>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</si>
  <si>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</si>
  <si>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</si>
  <si>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</si>
  <si>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</si>
  <si>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</si>
  <si>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</si>
  <si>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</si>
  <si>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</si>
  <si>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</si>
  <si>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</si>
  <si>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</si>
  <si>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</si>
  <si>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</si>
  <si>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</si>
  <si>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</si>
  <si>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</si>
  <si>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</si>
  <si>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</si>
  <si>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</si>
  <si>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</si>
  <si>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</si>
  <si>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</si>
  <si>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</si>
  <si>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</si>
  <si>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</si>
  <si>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</si>
  <si>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</si>
  <si>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</si>
  <si>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</si>
  <si>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</si>
  <si>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</si>
  <si>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</si>
  <si>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</si>
  <si>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</si>
  <si>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</si>
  <si>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</si>
  <si>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</si>
  <si>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</si>
  <si>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</si>
  <si>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</si>
  <si>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</si>
  <si>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</si>
  <si>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</si>
  <si>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</si>
  <si>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</si>
  <si>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</si>
  <si>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</si>
  <si>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</si>
  <si>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</si>
  <si>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</si>
  <si>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</si>
  <si>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</si>
  <si>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</si>
  <si>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</si>
  <si>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</si>
  <si>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</si>
  <si>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</si>
  <si>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</si>
  <si>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</si>
  <si>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</si>
  <si>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</si>
  <si>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</si>
  <si>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</si>
  <si>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</si>
  <si>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</si>
  <si>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</si>
  <si>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</si>
  <si>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</si>
  <si>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</si>
  <si>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</si>
  <si>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</si>
  <si>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</si>
  <si>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</si>
  <si>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</si>
  <si>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</si>
  <si>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</si>
  <si>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</si>
  <si>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</si>
  <si>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</si>
  <si>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</si>
  <si>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</si>
  <si>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</si>
  <si>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</si>
  <si>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</si>
  <si>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</si>
  <si>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</si>
  <si>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</si>
  <si>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</si>
  <si>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</si>
  <si>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</si>
  <si>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</si>
  <si>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</si>
  <si>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</si>
  <si>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</si>
  <si>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</si>
  <si>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</si>
  <si>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</si>
  <si>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</si>
  <si>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</si>
  <si>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</si>
  <si>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</si>
  <si>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</si>
  <si>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</si>
  <si>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</si>
  <si>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</si>
  <si>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</si>
  <si>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</si>
  <si>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</si>
  <si>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</si>
  <si>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</si>
  <si>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</si>
  <si>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</si>
  <si>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</si>
  <si>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</si>
  <si>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</si>
  <si>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</si>
  <si>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</si>
  <si>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</si>
  <si>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</si>
  <si>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</si>
  <si>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</si>
  <si>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</si>
  <si>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</si>
  <si>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</si>
  <si>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</si>
  <si>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</si>
  <si>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</si>
  <si>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</si>
  <si>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</si>
  <si>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</si>
  <si>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</si>
  <si>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</si>
  <si>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</si>
  <si>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</si>
  <si>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</si>
  <si>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</si>
  <si>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</si>
  <si>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</si>
  <si>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</si>
  <si>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</si>
  <si>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</si>
  <si>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</si>
  <si>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</si>
  <si>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</si>
  <si>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</si>
  <si>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</si>
  <si>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</si>
  <si>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</si>
  <si>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</si>
  <si>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</si>
  <si>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</si>
  <si>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</si>
  <si>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</si>
  <si>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</si>
  <si>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</si>
  <si>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</si>
  <si>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</si>
  <si>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</si>
  <si>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</si>
  <si>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</si>
  <si>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</si>
  <si>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</si>
  <si>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</si>
  <si>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</si>
  <si>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</si>
  <si>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</si>
  <si>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</si>
  <si>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</si>
  <si>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</si>
  <si>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</si>
  <si>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</si>
  <si>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</si>
  <si>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</si>
  <si>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</si>
  <si>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</si>
  <si>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</si>
  <si>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</si>
  <si>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</si>
  <si>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</si>
  <si>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</si>
  <si>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</si>
  <si>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</si>
  <si>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</si>
  <si>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</si>
  <si>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</si>
  <si>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</si>
  <si>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</si>
  <si>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</si>
  <si>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</si>
  <si>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</si>
  <si>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</si>
  <si>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</si>
  <si>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</si>
  <si>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</si>
  <si>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</si>
  <si>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</si>
  <si>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</si>
  <si>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</si>
  <si>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</si>
  <si>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</si>
  <si>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</si>
  <si>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</si>
  <si>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</si>
  <si>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</si>
  <si>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</si>
  <si>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</si>
  <si>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</si>
  <si>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</si>
  <si>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</si>
  <si>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</si>
  <si>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</si>
  <si>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</si>
  <si>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</si>
  <si>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</si>
  <si>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</si>
  <si>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</si>
  <si>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</si>
  <si>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</si>
  <si>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</si>
  <si>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</si>
  <si>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</si>
  <si>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</si>
  <si>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</si>
  <si>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</si>
  <si>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</si>
  <si>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</si>
  <si>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</si>
  <si>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</si>
  <si>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</si>
  <si>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</si>
  <si>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</si>
  <si>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</si>
  <si>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</si>
  <si>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</si>
  <si>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</si>
  <si>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</si>
  <si>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</si>
  <si>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</si>
  <si>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</si>
  <si>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</si>
  <si>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</si>
  <si>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</si>
  <si>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</si>
  <si>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</si>
  <si>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</si>
  <si>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</si>
  <si>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</si>
  <si>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</si>
  <si>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</si>
  <si>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</si>
  <si>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</si>
  <si>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</si>
  <si>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</si>
  <si>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</si>
  <si>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</si>
  <si>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</si>
  <si>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</si>
  <si>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</si>
  <si>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</si>
  <si>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</si>
  <si>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</si>
  <si>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</si>
  <si>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</si>
  <si>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</si>
  <si>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</si>
  <si>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</si>
  <si>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</si>
  <si>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</si>
  <si>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</si>
  <si>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</si>
  <si>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</si>
  <si>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</si>
  <si>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</si>
  <si>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</si>
  <si>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</si>
  <si>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</si>
  <si>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</si>
  <si>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</si>
  <si>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</si>
  <si>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</si>
  <si>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</si>
  <si>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</si>
  <si>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</si>
  <si>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</si>
  <si>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</si>
  <si>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</si>
  <si>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</si>
  <si>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</si>
  <si>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</si>
  <si>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</si>
  <si>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</si>
  <si>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</si>
  <si>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</si>
  <si>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</si>
  <si>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</si>
  <si>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</si>
  <si>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</si>
  <si>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</si>
  <si>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</si>
  <si>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</si>
  <si>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</si>
  <si>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</si>
  <si>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</si>
  <si>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</si>
  <si>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</si>
  <si>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</si>
  <si>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</si>
  <si>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</si>
  <si>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</si>
  <si>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</si>
  <si>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</si>
  <si>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</si>
  <si>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</si>
  <si>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</si>
  <si>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</si>
  <si>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</si>
  <si>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</si>
  <si>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</si>
  <si>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</si>
  <si>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</si>
  <si>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</si>
  <si>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</si>
  <si>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</si>
  <si>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</si>
  <si>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</si>
  <si>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</si>
  <si>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</si>
  <si>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</si>
  <si>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</si>
  <si>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</si>
  <si>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</si>
  <si>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</si>
  <si>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</si>
  <si>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</si>
  <si>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</si>
  <si>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</si>
  <si>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</si>
  <si>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</si>
  <si>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</si>
  <si>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</si>
  <si>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</si>
  <si>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</si>
  <si>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</si>
  <si>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</si>
  <si>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</si>
  <si>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</si>
  <si>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</si>
  <si>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</si>
  <si>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</si>
  <si>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</si>
  <si>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</si>
  <si>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</si>
  <si>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</si>
  <si>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</si>
  <si>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</si>
  <si>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</si>
  <si>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</si>
  <si>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</si>
  <si>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</si>
  <si>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</si>
  <si>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</si>
  <si>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</si>
  <si>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</si>
  <si>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</si>
  <si>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</si>
  <si>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</si>
  <si>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</si>
  <si>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</si>
  <si>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</si>
  <si>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</si>
  <si>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</si>
  <si>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</si>
  <si>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</si>
  <si>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</si>
  <si>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</si>
  <si>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</si>
  <si>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</si>
  <si>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</si>
  <si>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</si>
  <si>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</si>
  <si>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</si>
  <si>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</si>
  <si>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</si>
  <si>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</si>
  <si>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</si>
  <si>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</si>
  <si>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</si>
  <si>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</si>
  <si>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</si>
  <si>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</si>
  <si>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</si>
  <si>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</si>
  <si>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</si>
  <si>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</si>
  <si>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</si>
  <si>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</si>
  <si>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</si>
  <si>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</si>
  <si>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</si>
  <si>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</si>
  <si>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</si>
  <si>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</si>
  <si>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</si>
  <si>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</si>
  <si>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</si>
  <si>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</si>
  <si>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</si>
  <si>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</si>
  <si>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</si>
  <si>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</si>
  <si>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</si>
  <si>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</si>
  <si>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</si>
  <si>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</si>
  <si>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</si>
  <si>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</si>
  <si>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</si>
  <si>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</si>
  <si>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</si>
  <si>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</si>
  <si>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</si>
  <si>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</si>
  <si>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</si>
  <si>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</si>
  <si>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</si>
  <si>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</si>
  <si>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</si>
  <si>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</si>
  <si>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</si>
  <si>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</si>
  <si>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</si>
  <si>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</si>
  <si>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</si>
  <si>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</si>
  <si>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</si>
  <si>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</si>
  <si>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</si>
  <si>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</si>
  <si>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</si>
  <si>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</si>
  <si>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</si>
  <si>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</si>
  <si>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</si>
  <si>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</si>
  <si>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</si>
  <si>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</si>
  <si>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</si>
  <si>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</si>
  <si>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</si>
  <si>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</si>
  <si>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</si>
  <si>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</si>
  <si>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</si>
  <si>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</si>
  <si>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</si>
  <si>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</si>
  <si>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</si>
  <si>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</si>
  <si>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</si>
  <si>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</si>
  <si>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</si>
  <si>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</si>
  <si>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</si>
  <si>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</si>
  <si>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</si>
  <si>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</si>
  <si>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</si>
  <si>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</si>
  <si>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</si>
  <si>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</si>
  <si>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</si>
  <si>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</si>
  <si>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</si>
  <si>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</si>
  <si>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</si>
  <si>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</si>
  <si>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</si>
  <si>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</si>
  <si>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</si>
  <si>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</si>
  <si>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</si>
  <si>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</si>
  <si>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</si>
  <si>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</si>
  <si>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</si>
  <si>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</si>
  <si>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</si>
  <si>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</si>
  <si>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</si>
  <si>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</si>
  <si>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</si>
  <si>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</si>
  <si>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</si>
  <si>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</si>
  <si>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</si>
  <si>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</si>
  <si>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</si>
  <si>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</si>
  <si>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</si>
  <si>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</si>
  <si>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</si>
  <si>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</si>
  <si>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</si>
  <si>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</si>
  <si>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</si>
  <si>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</si>
  <si>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</si>
  <si>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</si>
  <si>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</si>
  <si>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</si>
  <si>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</si>
  <si>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</si>
  <si>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</si>
  <si>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</si>
  <si>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</si>
  <si>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</si>
  <si>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</si>
  <si>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</si>
  <si>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</si>
  <si>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</si>
  <si>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</si>
  <si>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</si>
  <si>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</si>
  <si>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</si>
  <si>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</si>
  <si>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</si>
  <si>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</si>
  <si>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</si>
  <si>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</si>
  <si>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</si>
  <si>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</si>
  <si>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</si>
  <si>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</si>
  <si>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</si>
  <si>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</si>
  <si>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</si>
  <si>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</si>
  <si>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</si>
  <si>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</si>
  <si>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</si>
  <si>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</si>
  <si>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</si>
  <si>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</si>
  <si>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</si>
  <si>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</si>
  <si>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</si>
  <si>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</si>
  <si>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</si>
  <si>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</si>
  <si>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</si>
  <si>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</si>
  <si>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</si>
  <si>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</si>
  <si>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</si>
  <si>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</si>
  <si>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</si>
  <si>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</si>
  <si>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</si>
  <si>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</si>
  <si>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</si>
  <si>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</si>
  <si>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</si>
  <si>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</si>
  <si>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</si>
  <si>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</si>
  <si>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</si>
  <si>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</si>
  <si>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</si>
  <si>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</si>
  <si>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</si>
  <si>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</si>
  <si>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</si>
  <si>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</si>
  <si>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</si>
  <si>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</si>
  <si>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</si>
  <si>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</si>
  <si>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</si>
  <si>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</si>
  <si>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</si>
  <si>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</si>
  <si>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</si>
  <si>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</si>
  <si>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</si>
  <si>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</si>
  <si>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</si>
  <si>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</si>
  <si>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</si>
  <si>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</si>
  <si>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</si>
  <si>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</si>
  <si>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</si>
  <si>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</si>
  <si>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</si>
  <si>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</si>
  <si>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</si>
  <si>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</si>
  <si>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</si>
  <si>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</si>
  <si>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</si>
  <si>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</si>
  <si>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</si>
  <si>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</si>
  <si>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</si>
  <si>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</si>
  <si>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</si>
  <si>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</si>
  <si>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</si>
  <si>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</si>
  <si>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</si>
  <si>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</si>
  <si>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</si>
  <si>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</si>
  <si>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</si>
  <si>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</si>
  <si>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</si>
  <si>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</si>
  <si>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</si>
  <si>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</si>
  <si>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</si>
  <si>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</si>
  <si>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</si>
  <si>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</si>
  <si>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</si>
  <si>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</si>
  <si>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</si>
  <si>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</si>
  <si>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</si>
  <si>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</si>
  <si>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</si>
  <si>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</si>
  <si>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</si>
  <si>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</si>
  <si>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</si>
  <si>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</si>
  <si>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</si>
  <si>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</si>
  <si>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</si>
  <si>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</si>
  <si>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</si>
  <si>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</si>
  <si>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</si>
  <si>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</si>
  <si>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</si>
  <si>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</si>
  <si>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</si>
  <si>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</si>
  <si>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</si>
  <si>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</si>
  <si>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</si>
  <si>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</si>
  <si>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</si>
  <si>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</si>
  <si>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</si>
  <si>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</si>
  <si>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</si>
  <si>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</si>
  <si>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</si>
  <si>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</si>
  <si>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</si>
  <si>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</si>
  <si>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</si>
  <si>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</si>
  <si>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</si>
  <si>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</si>
  <si>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</si>
  <si>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</si>
  <si>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</si>
  <si>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</si>
  <si>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</si>
  <si>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</si>
  <si>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</si>
  <si>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</si>
  <si>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</si>
  <si>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</si>
  <si>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</si>
  <si>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</si>
  <si>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</si>
  <si>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</si>
  <si>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</si>
  <si>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</si>
  <si>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</si>
  <si>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</si>
  <si>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</si>
  <si>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</si>
  <si>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</si>
  <si>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</si>
  <si>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</si>
  <si>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</si>
  <si>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</si>
  <si>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</si>
  <si>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</si>
  <si>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</si>
  <si>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</si>
  <si>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</si>
  <si>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</si>
  <si>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</si>
  <si>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</si>
  <si>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</si>
  <si>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</si>
  <si>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</si>
  <si>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</si>
  <si>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</si>
  <si>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</si>
  <si>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</si>
  <si>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</si>
  <si>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</si>
  <si>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</si>
  <si>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</si>
  <si>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</si>
  <si>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</si>
  <si>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</si>
  <si>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</si>
  <si>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</si>
  <si>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</si>
  <si>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</si>
  <si>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</si>
  <si>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</si>
  <si>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</si>
  <si>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</si>
  <si>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</si>
  <si>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</si>
  <si>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</si>
  <si>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</si>
  <si>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</si>
  <si>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</si>
  <si>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</si>
  <si>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</si>
  <si>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</si>
  <si>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</si>
  <si>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</si>
  <si>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</si>
  <si>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</si>
  <si>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</si>
  <si>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</si>
  <si>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</si>
  <si>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</si>
  <si>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</si>
  <si>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</si>
  <si>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</si>
  <si>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</si>
  <si>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</si>
  <si>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</si>
  <si>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</si>
  <si>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</si>
  <si>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</si>
  <si>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</si>
  <si>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</si>
  <si>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</si>
  <si>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</si>
  <si>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</si>
  <si>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</si>
  <si>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</si>
  <si>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</si>
  <si>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</si>
  <si>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</si>
  <si>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</si>
  <si>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</si>
  <si>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</si>
  <si>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</si>
  <si>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</si>
  <si>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</si>
  <si>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</si>
  <si>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</si>
  <si>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</si>
  <si>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</si>
  <si>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</si>
  <si>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</si>
  <si>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</si>
  <si>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</si>
  <si>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</si>
  <si>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</si>
  <si>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</si>
  <si>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</si>
  <si>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</si>
  <si>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</si>
  <si>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</si>
  <si>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</si>
  <si>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</si>
  <si>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</si>
  <si>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</si>
  <si>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</si>
  <si>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</si>
  <si>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</si>
  <si>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</si>
  <si>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</si>
  <si>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</si>
  <si>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</si>
  <si>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</si>
  <si>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</si>
  <si>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</si>
  <si>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</si>
  <si>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</si>
  <si>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</si>
  <si>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</si>
  <si>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</si>
  <si>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</si>
  <si>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</si>
  <si>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</si>
  <si>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</si>
  <si>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</si>
  <si>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</si>
  <si>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</si>
  <si>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</si>
  <si>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</si>
  <si>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</si>
  <si>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</si>
  <si>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</si>
  <si>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</si>
  <si>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</si>
  <si>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</si>
  <si>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</si>
  <si>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</si>
  <si>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</si>
  <si>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</si>
  <si>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</si>
  <si>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</si>
  <si>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</si>
  <si>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</si>
  <si>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</si>
  <si>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</si>
  <si>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</si>
  <si>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</si>
  <si>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</si>
  <si>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</si>
  <si>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</si>
  <si>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</si>
  <si>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</si>
  <si>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</si>
  <si>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</si>
  <si>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</si>
  <si>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</si>
  <si>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</si>
  <si>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</si>
  <si>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</si>
  <si>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</si>
  <si>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</si>
  <si>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</si>
  <si>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</si>
  <si>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</si>
  <si>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</si>
  <si>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</si>
  <si>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</si>
  <si>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</si>
  <si>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</si>
  <si>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</si>
  <si>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</si>
  <si>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</si>
  <si>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</si>
  <si>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</si>
  <si>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</si>
  <si>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</si>
  <si>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</si>
  <si>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</si>
  <si>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</si>
  <si>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</si>
  <si>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</si>
  <si>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</si>
  <si>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</si>
  <si>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</si>
  <si>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</si>
  <si>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</si>
  <si>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</si>
  <si>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</si>
  <si>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</si>
  <si>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</si>
  <si>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</si>
  <si>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</si>
  <si>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</si>
  <si>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</si>
  <si>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</si>
  <si>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</si>
  <si>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</si>
  <si>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</si>
  <si>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</si>
  <si>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</si>
  <si>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</si>
  <si>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</si>
  <si>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</si>
  <si>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</si>
  <si>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</si>
  <si>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</si>
  <si>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</si>
  <si>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</si>
  <si>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</si>
  <si>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</si>
  <si>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</si>
  <si>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</si>
  <si>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</si>
  <si>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</si>
  <si>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</si>
  <si>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</si>
  <si>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</si>
  <si>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</si>
  <si>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</si>
  <si>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</si>
  <si>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</si>
  <si>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</si>
  <si>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</si>
  <si>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</si>
  <si>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</si>
  <si>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</si>
  <si>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</si>
  <si>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</si>
  <si>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</si>
  <si>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</si>
  <si>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</si>
  <si>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</si>
  <si>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</si>
  <si>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</si>
  <si>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</si>
  <si>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</si>
  <si>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</si>
  <si>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</si>
  <si>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</si>
  <si>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</si>
  <si>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</si>
  <si>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</si>
  <si>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</si>
  <si>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</si>
  <si>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</si>
  <si>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</si>
  <si>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</si>
  <si>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</si>
  <si>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</si>
  <si>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</si>
  <si>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</si>
  <si>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</si>
  <si>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</si>
  <si>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</si>
  <si>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</si>
  <si>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</si>
  <si>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</si>
  <si>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</si>
  <si>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</si>
  <si>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</si>
  <si>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</si>
  <si>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</si>
  <si>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</si>
  <si>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</si>
  <si>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</si>
  <si>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</si>
  <si>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</si>
  <si>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</si>
  <si>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</si>
  <si>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</si>
  <si>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</si>
  <si>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</si>
  <si>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</si>
  <si>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</si>
  <si>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</si>
  <si>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</si>
  <si>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</si>
  <si>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</si>
  <si>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</si>
  <si>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</si>
  <si>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</si>
  <si>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</si>
  <si>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</si>
  <si>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</si>
  <si>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</si>
  <si>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</si>
  <si>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</si>
  <si>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</si>
  <si>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</si>
  <si>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</si>
  <si>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</si>
  <si>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</si>
  <si>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</si>
  <si>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</si>
  <si>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</si>
  <si>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</si>
  <si>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</si>
  <si>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</si>
  <si>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</si>
  <si>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</si>
  <si>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</si>
  <si>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</si>
  <si>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</si>
  <si>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</si>
  <si>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</si>
  <si>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</si>
  <si>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</si>
  <si>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</si>
  <si>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</si>
  <si>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</si>
  <si>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</si>
  <si>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</si>
  <si>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</si>
  <si>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</si>
  <si>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</si>
  <si>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</si>
  <si>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</si>
  <si>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</si>
  <si>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</si>
  <si>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</si>
  <si>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</si>
  <si>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</si>
  <si>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</si>
  <si>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</si>
  <si>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</si>
  <si>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</si>
  <si>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</si>
  <si>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</si>
  <si>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</si>
  <si>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</si>
  <si>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</si>
  <si>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</si>
  <si>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</si>
  <si>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</si>
  <si>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</si>
  <si>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</si>
  <si>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</si>
  <si>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</si>
  <si>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</si>
  <si>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</si>
  <si>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</si>
  <si>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</si>
  <si>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</si>
  <si>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</si>
  <si>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</si>
  <si>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</si>
  <si>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</si>
  <si>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</si>
  <si>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</si>
  <si>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</si>
  <si>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</si>
  <si>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</si>
  <si>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</si>
  <si>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</si>
  <si>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</si>
  <si>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</si>
  <si>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</si>
  <si>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</si>
  <si>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</si>
  <si>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</si>
  <si>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</si>
  <si>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</si>
  <si>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</si>
  <si>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</si>
  <si>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</si>
  <si>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</si>
  <si>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</si>
  <si>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</si>
  <si>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</si>
  <si>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</si>
  <si>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</si>
  <si>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</si>
  <si>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</si>
  <si>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</si>
  <si>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</si>
  <si>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</si>
  <si>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</si>
  <si>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</si>
  <si>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</si>
  <si>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</si>
  <si>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</si>
  <si>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</si>
  <si>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</si>
  <si>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</si>
  <si>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</si>
  <si>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</si>
  <si>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</si>
  <si>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</si>
  <si>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</si>
  <si>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</si>
  <si>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</si>
  <si>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</si>
  <si>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</si>
  <si>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</si>
  <si>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</si>
  <si>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</si>
  <si>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</si>
  <si>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</si>
  <si>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</si>
  <si>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</si>
  <si>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</si>
  <si>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</si>
  <si>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</si>
  <si>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</si>
  <si>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</si>
  <si>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</si>
  <si>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</si>
  <si>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</si>
  <si>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</si>
  <si>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</si>
  <si>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</si>
  <si>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</si>
  <si>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</si>
  <si>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</si>
  <si>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</si>
  <si>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</si>
  <si>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</si>
  <si>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</si>
  <si>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</si>
  <si>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</si>
  <si>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</si>
  <si>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</si>
  <si>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</si>
  <si>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</si>
  <si>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</si>
  <si>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</si>
  <si>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</si>
  <si>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</si>
  <si>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</si>
  <si>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</si>
  <si>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</si>
  <si>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</si>
  <si>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</si>
  <si>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</si>
  <si>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</si>
  <si>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</si>
  <si>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</si>
  <si>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</si>
  <si>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</si>
  <si>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</si>
  <si>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</si>
  <si>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</si>
  <si>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</si>
  <si>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</si>
  <si>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</si>
  <si>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</si>
  <si>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</si>
  <si>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</si>
  <si>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</si>
  <si>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</si>
  <si>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</si>
  <si>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</si>
  <si>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</si>
  <si>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</si>
  <si>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</si>
  <si>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</si>
  <si>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</si>
  <si>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</si>
  <si>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</si>
  <si>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</si>
  <si>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</si>
  <si>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</si>
  <si>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</si>
  <si>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</si>
  <si>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</si>
  <si>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</si>
  <si>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</si>
  <si>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</si>
  <si>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</si>
  <si>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</si>
  <si>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</si>
  <si>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</si>
  <si>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</si>
  <si>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</si>
  <si>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</si>
  <si>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</si>
  <si>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</si>
  <si>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</si>
  <si>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</si>
  <si>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</si>
  <si>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</si>
  <si>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</si>
  <si>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</si>
  <si>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</si>
  <si>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</si>
  <si>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</si>
  <si>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</si>
  <si>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</si>
  <si>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</si>
  <si>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</si>
  <si>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</si>
  <si>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</si>
  <si>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</si>
  <si>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</si>
  <si>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</si>
  <si>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</si>
  <si>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</si>
  <si>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</si>
  <si>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</si>
  <si>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</si>
  <si>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</si>
  <si>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</si>
  <si>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</si>
  <si>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</si>
  <si>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</si>
  <si>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</si>
  <si>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</si>
  <si>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</si>
  <si>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</si>
  <si>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</si>
  <si>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</si>
  <si>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</si>
  <si>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</si>
  <si>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</si>
  <si>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</si>
  <si>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</si>
  <si>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</si>
  <si>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</si>
  <si>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</si>
  <si>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</si>
  <si>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</si>
  <si>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</si>
  <si>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</si>
  <si>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</si>
  <si>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</si>
  <si>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</si>
  <si>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</si>
  <si>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</si>
  <si>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</si>
  <si>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</si>
  <si>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</si>
  <si>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</si>
  <si>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</si>
  <si>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</si>
  <si>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</si>
  <si>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</si>
  <si>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</si>
  <si>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</si>
  <si>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</si>
  <si>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</si>
  <si>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</si>
  <si>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</si>
  <si>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</si>
  <si>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</si>
  <si>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</si>
  <si>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</si>
  <si>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</si>
  <si>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</si>
  <si>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</si>
  <si>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</si>
  <si>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</si>
  <si>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</si>
  <si>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</si>
  <si>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</si>
  <si>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</si>
  <si>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</si>
  <si>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</si>
  <si>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</si>
  <si>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</si>
  <si>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</si>
  <si>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</si>
  <si>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</si>
  <si>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</si>
  <si>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</si>
  <si>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</si>
  <si>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</si>
  <si>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</si>
  <si>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</si>
  <si>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</si>
  <si>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</si>
  <si>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</si>
  <si>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</si>
  <si>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</si>
  <si>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</si>
  <si>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</si>
  <si>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</si>
  <si>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</si>
  <si>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</si>
  <si>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</si>
  <si>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</si>
  <si>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</si>
  <si>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</si>
  <si>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</si>
  <si>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</si>
  <si>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</si>
  <si>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</si>
  <si>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</si>
  <si>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</si>
  <si>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</si>
  <si>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</si>
  <si>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</si>
  <si>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</si>
  <si>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</si>
  <si>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</si>
  <si>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</si>
  <si>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</si>
  <si>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</si>
  <si>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</si>
  <si>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</si>
  <si>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</si>
  <si>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</si>
  <si>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</si>
  <si>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</si>
  <si>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</si>
  <si>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</si>
  <si>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</si>
  <si>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</si>
  <si>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</si>
  <si>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</si>
  <si>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</si>
  <si>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</si>
  <si>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</si>
  <si>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</si>
  <si>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</si>
  <si>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</si>
  <si>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</si>
  <si>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</si>
  <si>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</si>
  <si>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</si>
  <si>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</si>
  <si>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</si>
  <si>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</si>
  <si>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</si>
  <si>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</si>
  <si>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</si>
  <si>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</si>
  <si>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</si>
  <si>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</si>
  <si>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</si>
  <si>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</si>
  <si>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</si>
  <si>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</si>
  <si>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</si>
  <si>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</si>
  <si>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</si>
  <si>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</si>
  <si>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</si>
  <si>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</si>
  <si>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</si>
  <si>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</si>
  <si>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</si>
  <si>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</si>
  <si>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</si>
  <si>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</si>
  <si>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</si>
  <si>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</si>
  <si>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</si>
  <si>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</si>
  <si>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</si>
  <si>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</si>
  <si>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</si>
  <si>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</si>
  <si>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</si>
  <si>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</si>
  <si>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</si>
  <si>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</si>
  <si>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</si>
  <si>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</si>
  <si>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</si>
  <si>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</si>
  <si>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</si>
  <si>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</si>
  <si>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</si>
  <si>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</si>
  <si>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</si>
  <si>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</si>
  <si>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</si>
  <si>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</si>
  <si>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</si>
  <si>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</si>
  <si>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</si>
  <si>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</si>
  <si>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</si>
  <si>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</si>
  <si>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</si>
  <si>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</si>
  <si>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</si>
  <si>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</si>
  <si>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</si>
  <si>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</si>
  <si>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</si>
  <si>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</si>
  <si>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</si>
  <si>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</si>
  <si>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</si>
  <si>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</si>
  <si>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</si>
  <si>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</si>
  <si>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</si>
  <si>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</si>
  <si>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</si>
  <si>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</si>
  <si>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</si>
  <si>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</si>
  <si>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</si>
  <si>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</si>
  <si>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</si>
  <si>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</si>
  <si>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</si>
  <si>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</si>
  <si>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</si>
  <si>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</si>
  <si>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</si>
  <si>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</si>
  <si>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</si>
  <si>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</si>
  <si>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</si>
  <si>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</si>
  <si>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</si>
  <si>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</si>
  <si>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</si>
  <si>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</si>
  <si>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</si>
  <si>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</si>
  <si>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</si>
  <si>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</si>
  <si>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</si>
  <si>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</si>
  <si>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</si>
  <si>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</si>
  <si>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</si>
  <si>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</si>
  <si>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</si>
  <si>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</si>
  <si>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</si>
  <si>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</si>
  <si>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</si>
  <si>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</si>
  <si>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</si>
  <si>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</si>
  <si>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</si>
  <si>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</si>
  <si>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</si>
  <si>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</si>
  <si>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</si>
  <si>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</si>
  <si>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</si>
  <si>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</si>
  <si>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</si>
  <si>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</si>
  <si>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</si>
  <si>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</si>
  <si>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</si>
  <si>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</si>
  <si>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</si>
  <si>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</si>
  <si>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</si>
  <si>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</si>
  <si>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</si>
  <si>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</si>
  <si>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</si>
  <si>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</si>
  <si>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</si>
  <si>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</si>
  <si>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</si>
  <si>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</si>
  <si>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</si>
  <si>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</si>
  <si>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</si>
  <si>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</si>
  <si>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</si>
  <si>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</si>
  <si>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</si>
  <si>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</si>
  <si>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</si>
  <si>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</si>
  <si>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</si>
  <si>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</si>
  <si>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</si>
  <si>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</si>
  <si>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</si>
  <si>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</si>
  <si>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</si>
  <si>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</si>
  <si>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</si>
  <si>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</si>
  <si>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</si>
  <si>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</si>
  <si>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</si>
  <si>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</si>
  <si>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</si>
  <si>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</si>
  <si>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</si>
  <si>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</si>
  <si>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</si>
  <si>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</si>
  <si>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</si>
  <si>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</si>
  <si>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</si>
  <si>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</si>
  <si>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</si>
  <si>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</si>
  <si>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</si>
  <si>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</si>
  <si>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</si>
  <si>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</si>
  <si>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</si>
  <si>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</si>
  <si>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</si>
  <si>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</si>
  <si>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</si>
  <si>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</si>
  <si>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</si>
  <si>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</si>
  <si>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</si>
  <si>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</si>
  <si>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</si>
  <si>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</si>
  <si>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</si>
  <si>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</si>
  <si>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</si>
  <si>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</si>
  <si>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</si>
  <si>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</si>
  <si>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</si>
  <si>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</si>
  <si>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</si>
  <si>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</si>
  <si>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</si>
  <si>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</si>
  <si>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</si>
  <si>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</si>
  <si>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</si>
  <si>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</si>
  <si>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</si>
  <si>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</si>
  <si>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</si>
  <si>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</si>
  <si>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</si>
  <si>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</si>
  <si>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</si>
  <si>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</si>
  <si>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</si>
  <si>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</si>
  <si>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</si>
  <si>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</si>
  <si>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</si>
  <si>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</si>
  <si>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</si>
  <si>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</si>
  <si>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</si>
  <si>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</si>
  <si>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</si>
  <si>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</si>
  <si>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</si>
  <si>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</si>
  <si>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</si>
  <si>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</si>
  <si>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</si>
  <si>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</si>
  <si>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</si>
  <si>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</si>
  <si>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</si>
  <si>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</si>
  <si>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</si>
  <si>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</si>
  <si>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</si>
  <si>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</si>
  <si>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</si>
  <si>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</si>
  <si>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</si>
  <si>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</si>
  <si>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</si>
  <si>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</si>
  <si>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</si>
  <si>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</si>
  <si>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</si>
  <si>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</si>
  <si>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</si>
  <si>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</si>
  <si>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</si>
  <si>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</si>
  <si>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</si>
  <si>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</si>
  <si>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</si>
  <si>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</si>
  <si>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</si>
  <si>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</si>
  <si>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</si>
  <si>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</si>
  <si>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</si>
  <si>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</si>
  <si>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</si>
  <si>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</si>
  <si>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</si>
  <si>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</si>
  <si>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</si>
  <si>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</si>
  <si>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</si>
  <si>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</si>
  <si>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</si>
  <si>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</si>
  <si>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</si>
  <si>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</si>
  <si>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</si>
  <si>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</si>
  <si>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</si>
  <si>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</si>
  <si>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</si>
  <si>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</si>
  <si>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</si>
  <si>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</si>
  <si>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</si>
  <si>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</si>
  <si>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</si>
  <si>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</si>
  <si>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</si>
  <si>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</si>
  <si>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</si>
  <si>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</si>
  <si>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</si>
  <si>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</si>
  <si>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</si>
  <si>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</si>
  <si>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</si>
  <si>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</si>
  <si>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</si>
  <si>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</si>
  <si>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</si>
  <si>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</si>
  <si>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</si>
  <si>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</si>
  <si>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</si>
  <si>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</si>
  <si>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</si>
  <si>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</si>
  <si>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</si>
  <si>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</si>
  <si>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</si>
  <si>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</si>
  <si>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</si>
  <si>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</si>
  <si>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</si>
  <si>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</si>
  <si>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</si>
  <si>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</si>
  <si>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</si>
  <si>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</si>
  <si>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</si>
  <si>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</si>
  <si>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</si>
  <si>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</si>
  <si>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</si>
  <si>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</si>
  <si>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</si>
  <si>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</si>
  <si>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</si>
  <si>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</si>
  <si>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</si>
  <si>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</si>
  <si>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</si>
  <si>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</si>
  <si>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</si>
  <si>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</si>
  <si>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</si>
  <si>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</si>
  <si>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</si>
  <si>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</si>
  <si>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</si>
  <si>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</si>
  <si>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</si>
  <si>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</si>
  <si>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</si>
  <si>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</si>
  <si>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</si>
  <si>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</si>
  <si>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</si>
  <si>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</si>
  <si>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</si>
  <si>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</si>
  <si>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</si>
  <si>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</si>
  <si>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</si>
  <si>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</si>
  <si>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</si>
  <si>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</si>
  <si>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</si>
  <si>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</si>
  <si>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</si>
  <si>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</si>
  <si>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</si>
  <si>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</si>
  <si>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</si>
  <si>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</si>
  <si>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</si>
  <si>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</si>
  <si>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</si>
  <si>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</si>
  <si>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</si>
  <si>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</si>
  <si>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</si>
  <si>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</si>
  <si>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</si>
  <si>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</si>
  <si>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</si>
  <si>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</si>
  <si>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</si>
  <si>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</si>
  <si>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</si>
  <si>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</si>
  <si>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</si>
  <si>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</si>
  <si>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</si>
  <si>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</si>
  <si>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</si>
  <si>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</si>
  <si>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</si>
  <si>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</si>
  <si>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</si>
  <si>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</si>
  <si>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</si>
  <si>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</si>
  <si>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</si>
  <si>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</si>
  <si>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</si>
  <si>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</si>
  <si>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</si>
  <si>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</si>
  <si>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</si>
  <si>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</si>
  <si>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</si>
  <si>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</si>
  <si>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</si>
  <si>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</si>
  <si>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</si>
  <si>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</si>
  <si>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</si>
  <si>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</si>
  <si>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</si>
  <si>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</si>
  <si>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</si>
  <si>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</si>
  <si>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</si>
  <si>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</si>
  <si>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</si>
  <si>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</si>
  <si>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</si>
  <si>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</si>
  <si>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</si>
  <si>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</si>
  <si>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</si>
  <si>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</si>
  <si>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</si>
  <si>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</si>
  <si>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</si>
  <si>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</si>
  <si>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</si>
  <si>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</si>
  <si>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</si>
  <si>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</si>
  <si>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</si>
  <si>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</si>
  <si>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</si>
  <si>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</si>
  <si>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</si>
  <si>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</si>
  <si>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</si>
  <si>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</si>
  <si>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</si>
  <si>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</si>
  <si>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</si>
  <si>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</si>
  <si>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</si>
  <si>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</si>
  <si>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</si>
  <si>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</si>
  <si>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</si>
  <si>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</si>
  <si>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</si>
  <si>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</si>
  <si>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</si>
  <si>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</si>
  <si>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</si>
  <si>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</si>
  <si>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</si>
  <si>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</si>
  <si>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</si>
  <si>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</si>
  <si>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</si>
  <si>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</si>
  <si>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</si>
  <si>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</si>
  <si>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</si>
  <si>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</si>
  <si>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</si>
  <si>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</si>
  <si>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</si>
  <si>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</si>
  <si>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</si>
  <si>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</si>
  <si>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</si>
  <si>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</si>
  <si>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</si>
  <si>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</si>
  <si>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</si>
  <si>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</si>
  <si>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</si>
  <si>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</si>
  <si>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</si>
  <si>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</si>
  <si>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</si>
  <si>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</si>
  <si>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</si>
  <si>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</si>
  <si>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</si>
  <si>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</si>
  <si>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</si>
  <si>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</si>
  <si>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</si>
  <si>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</si>
  <si>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</si>
  <si>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</si>
  <si>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</si>
  <si>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</si>
  <si>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</si>
  <si>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</si>
  <si>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</si>
  <si>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</si>
  <si>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</si>
  <si>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</si>
  <si>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</si>
  <si>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</si>
  <si>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</si>
  <si>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</si>
  <si>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</si>
  <si>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</si>
  <si>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</si>
  <si>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</si>
  <si>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</si>
  <si>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</si>
  <si>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</si>
  <si>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</si>
  <si>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</si>
  <si>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</si>
  <si>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</si>
  <si>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</si>
  <si>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</si>
  <si>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</si>
  <si>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</si>
  <si>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</si>
  <si>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</si>
  <si>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</si>
  <si>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</si>
  <si>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</si>
  <si>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</si>
  <si>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</si>
  <si>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</si>
  <si>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</si>
  <si>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</si>
  <si>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</si>
  <si>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</si>
  <si>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</si>
  <si>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</si>
  <si>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</si>
  <si>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</si>
  <si>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</si>
  <si>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</si>
  <si>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</si>
  <si>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</si>
  <si>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</si>
  <si>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</si>
  <si>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</si>
  <si>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</si>
  <si>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</si>
  <si>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</si>
  <si>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</si>
  <si>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</si>
  <si>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</si>
  <si>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</si>
  <si>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</si>
  <si>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</si>
  <si>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</si>
  <si>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</si>
  <si>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</si>
  <si>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</si>
  <si>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</si>
  <si>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</si>
  <si>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</si>
  <si>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</si>
  <si>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</si>
  <si>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</si>
  <si>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</si>
  <si>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</si>
  <si>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</si>
  <si>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</si>
  <si>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</si>
  <si>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</si>
  <si>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</si>
  <si>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</si>
  <si>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</si>
  <si>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</si>
  <si>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</si>
  <si>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</si>
  <si>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</si>
  <si>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</si>
  <si>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</si>
  <si>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</si>
  <si>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</si>
  <si>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</si>
  <si>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</si>
  <si>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</si>
  <si>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</si>
  <si>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</si>
  <si>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</si>
  <si>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</si>
  <si>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</si>
  <si>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</si>
  <si>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</si>
  <si>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</si>
  <si>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</si>
  <si>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</si>
  <si>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</si>
  <si>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</si>
  <si>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</si>
  <si>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</si>
  <si>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</si>
  <si>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</si>
  <si>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</si>
  <si>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</si>
  <si>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</si>
  <si>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</si>
  <si>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</si>
  <si>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</si>
  <si>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</si>
  <si>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</si>
  <si>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</si>
  <si>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</si>
  <si>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</si>
  <si>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</si>
  <si>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</si>
  <si>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</si>
  <si>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</si>
  <si>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</si>
  <si>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</si>
  <si>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</si>
  <si>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</si>
  <si>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</si>
  <si>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</si>
  <si>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</si>
  <si>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</si>
  <si>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</si>
  <si>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</si>
  <si>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</si>
  <si>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</si>
  <si>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</si>
  <si>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</si>
  <si>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</si>
  <si>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</si>
  <si>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</si>
  <si>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</si>
  <si>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</si>
  <si>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</si>
  <si>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</si>
  <si>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</si>
  <si>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</si>
  <si>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</si>
  <si>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</si>
  <si>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</si>
  <si>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</si>
  <si>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</si>
  <si>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</si>
  <si>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</si>
  <si>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</si>
  <si>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</si>
  <si>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</si>
  <si>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</si>
  <si>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</si>
  <si>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</si>
  <si>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</si>
  <si>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</si>
  <si>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</si>
  <si>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</si>
  <si>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</si>
  <si>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</si>
  <si>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</si>
  <si>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</si>
  <si>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</si>
  <si>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</si>
  <si>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</si>
  <si>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</si>
  <si>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</si>
  <si>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</si>
  <si>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</si>
  <si>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</si>
  <si>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</si>
  <si>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</si>
  <si>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</si>
  <si>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</si>
  <si>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</si>
  <si>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</si>
  <si>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</si>
  <si>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</si>
  <si>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</si>
  <si>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</si>
  <si>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</si>
  <si>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</si>
  <si>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</si>
  <si>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</si>
  <si>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</si>
  <si>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</si>
  <si>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</si>
  <si>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</si>
  <si>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</si>
  <si>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</si>
  <si>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</si>
  <si>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</si>
  <si>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</si>
  <si>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</si>
  <si>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</si>
  <si>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</si>
  <si>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</si>
  <si>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</si>
  <si>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</si>
  <si>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</si>
  <si>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</si>
  <si>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</si>
  <si>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</si>
  <si>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</si>
  <si>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</si>
  <si>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</si>
  <si>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</si>
  <si>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</si>
  <si>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</si>
  <si>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</si>
  <si>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</si>
  <si>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</si>
  <si>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</si>
  <si>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</si>
  <si>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</si>
  <si>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</si>
  <si>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</si>
  <si>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</si>
  <si>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</si>
  <si>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</si>
  <si>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</si>
  <si>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</si>
  <si>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</si>
  <si>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</si>
  <si>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</si>
  <si>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</si>
  <si>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</si>
  <si>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</si>
  <si>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</si>
  <si>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</si>
  <si>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</si>
  <si>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</si>
  <si>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</si>
  <si>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</si>
  <si>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</si>
  <si>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</si>
  <si>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</si>
  <si>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</si>
  <si>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</si>
  <si>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</si>
  <si>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</si>
  <si>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</si>
  <si>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</si>
  <si>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</si>
  <si>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</si>
  <si>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</si>
  <si>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</si>
  <si>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</si>
  <si>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</si>
  <si>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</si>
  <si>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</si>
  <si>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</si>
  <si>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</si>
  <si>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</si>
  <si>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</si>
  <si>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</si>
  <si>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</si>
  <si>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</si>
  <si>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</si>
  <si>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</si>
  <si>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</si>
  <si>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</si>
  <si>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</si>
  <si>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</si>
  <si>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</si>
  <si>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</si>
  <si>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</si>
  <si>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</si>
  <si>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</si>
  <si>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</si>
  <si>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</si>
  <si>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</si>
  <si>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</si>
  <si>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</si>
  <si>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</si>
  <si>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</si>
  <si>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</si>
  <si>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</si>
  <si>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</si>
  <si>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</si>
  <si>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</si>
  <si>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</si>
  <si>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</si>
  <si>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</si>
  <si>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</si>
  <si>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</si>
  <si>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</si>
  <si>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</si>
  <si>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</si>
  <si>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</si>
  <si>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</si>
  <si>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</si>
  <si>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</si>
  <si>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</si>
  <si>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</si>
  <si>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</si>
  <si>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</si>
  <si>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</si>
  <si>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</si>
  <si>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</si>
  <si>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</si>
  <si>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</si>
  <si>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</si>
  <si>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</si>
  <si>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</si>
  <si>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</si>
  <si>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</si>
  <si>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</si>
  <si>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</si>
  <si>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</si>
  <si>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</si>
  <si>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</si>
  <si>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</si>
  <si>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</si>
  <si>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</si>
  <si>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</si>
  <si>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</si>
  <si>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</si>
  <si>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</si>
  <si>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</si>
  <si>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</si>
  <si>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</si>
  <si>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</si>
  <si>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</si>
  <si>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</si>
  <si>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</si>
  <si>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</si>
  <si>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</si>
  <si>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</si>
  <si>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</si>
  <si>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</si>
  <si>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</si>
  <si>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</si>
  <si>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</si>
  <si>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</si>
  <si>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</si>
  <si>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</si>
  <si>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</si>
  <si>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</si>
  <si>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</si>
  <si>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</si>
  <si>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</si>
  <si>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</si>
  <si>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</si>
  <si>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</si>
  <si>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</si>
  <si>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</si>
  <si>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</si>
  <si>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</si>
  <si>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</si>
  <si>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</si>
  <si>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</si>
  <si>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</si>
  <si>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</si>
  <si>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</si>
  <si>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</si>
  <si>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</si>
  <si>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</si>
  <si>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</si>
  <si>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</si>
  <si>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</si>
  <si>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</si>
  <si>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</si>
  <si>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</si>
  <si>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</si>
  <si>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</si>
  <si>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</si>
  <si>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</si>
  <si>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</si>
  <si>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</si>
  <si>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</si>
  <si>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</si>
  <si>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</si>
  <si>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</si>
  <si>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</si>
  <si>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</si>
  <si>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</si>
  <si>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</si>
  <si>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</si>
  <si>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</si>
  <si>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</si>
  <si>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</si>
  <si>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</si>
  <si>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</si>
  <si>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</si>
  <si>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</si>
  <si>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</si>
  <si>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</si>
  <si>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</si>
  <si>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</si>
  <si>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</si>
  <si>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</si>
  <si>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</si>
  <si>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</si>
  <si>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</si>
  <si>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</si>
  <si>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</si>
  <si>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</si>
  <si>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</si>
  <si>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</si>
  <si>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</si>
  <si>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</si>
  <si>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</si>
  <si>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</si>
  <si>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</si>
  <si>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</si>
  <si>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</si>
  <si>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</si>
  <si>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</si>
  <si>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</si>
  <si>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</si>
  <si>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</si>
  <si>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</si>
  <si>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</si>
  <si>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</si>
  <si>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</si>
  <si>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</si>
  <si>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</si>
  <si>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</si>
  <si>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</si>
  <si>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</si>
  <si>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</si>
  <si>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</si>
  <si>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</si>
  <si>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</si>
  <si>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</si>
  <si>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</si>
  <si>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</si>
  <si>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</si>
  <si>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</si>
  <si>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</si>
  <si>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</si>
  <si>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</si>
  <si>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</si>
  <si>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</si>
  <si>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</si>
  <si>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</si>
  <si>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</si>
  <si>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</si>
  <si>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</si>
  <si>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</si>
  <si>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</si>
  <si>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</si>
  <si>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</si>
  <si>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</si>
  <si>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</si>
  <si>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</si>
  <si>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</si>
  <si>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</si>
  <si>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</si>
  <si>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</si>
  <si>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</si>
  <si>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</si>
  <si>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</si>
  <si>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</si>
  <si>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</si>
  <si>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</si>
  <si>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</si>
  <si>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</si>
  <si>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</si>
  <si>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</si>
  <si>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</si>
  <si>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</si>
  <si>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</si>
  <si>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</si>
  <si>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</si>
  <si>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</si>
  <si>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</si>
  <si>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</si>
  <si>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</si>
  <si>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</si>
  <si>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</si>
  <si>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</si>
  <si>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</si>
  <si>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</si>
  <si>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</si>
  <si>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</si>
  <si>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</si>
  <si>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</si>
  <si>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</si>
  <si>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</si>
  <si>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</si>
  <si>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</si>
  <si>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</si>
  <si>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</si>
  <si>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</si>
  <si>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</si>
  <si>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</si>
  <si>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</si>
  <si>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</si>
  <si>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</si>
  <si>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</si>
  <si>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</si>
  <si>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</si>
  <si>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</si>
  <si>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</si>
  <si>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</si>
  <si>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</si>
  <si>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</si>
  <si>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</si>
  <si>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</si>
  <si>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</si>
  <si>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</si>
  <si>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</si>
  <si>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</si>
  <si>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</si>
  <si>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</si>
  <si>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</si>
  <si>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</si>
  <si>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</si>
  <si>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</si>
  <si>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</si>
  <si>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</si>
  <si>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</si>
  <si>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</si>
  <si>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</si>
  <si>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</si>
  <si>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</si>
  <si>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</si>
  <si>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</si>
  <si>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</si>
  <si>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</si>
  <si>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</si>
  <si>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</si>
  <si>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</si>
  <si>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</si>
  <si>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</si>
  <si>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</si>
  <si>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</si>
  <si>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</si>
  <si>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</si>
  <si>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</si>
  <si>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</si>
  <si>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</si>
  <si>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</si>
  <si>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</si>
  <si>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</si>
  <si>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</si>
  <si>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</si>
  <si>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</si>
  <si>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</si>
  <si>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</si>
  <si>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</si>
  <si>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</si>
  <si>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</si>
  <si>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</si>
  <si>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</si>
  <si>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</si>
  <si>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</si>
  <si>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</si>
  <si>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</si>
  <si>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</si>
  <si>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</si>
  <si>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</si>
  <si>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</si>
  <si>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</si>
  <si>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</si>
  <si>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</si>
  <si>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</si>
  <si>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</si>
  <si>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</si>
  <si>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</si>
  <si>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</si>
  <si>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</si>
  <si>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</si>
  <si>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</si>
  <si>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</si>
  <si>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</si>
  <si>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</si>
  <si>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</si>
  <si>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</si>
  <si>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</si>
  <si>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</si>
  <si>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</si>
  <si>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</si>
  <si>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</si>
  <si>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</si>
  <si>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</si>
  <si>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</si>
  <si>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</si>
  <si>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</si>
  <si>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</si>
  <si>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</si>
  <si>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</si>
  <si>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</si>
  <si>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</si>
  <si>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</si>
  <si>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</si>
  <si>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</si>
  <si>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</si>
  <si>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</si>
  <si>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</si>
  <si>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</si>
  <si>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</si>
  <si>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</si>
  <si>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</si>
  <si>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</si>
  <si>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</si>
  <si>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</si>
  <si>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</si>
  <si>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</si>
  <si>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</si>
  <si>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</si>
  <si>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</si>
  <si>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</si>
  <si>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</si>
  <si>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</si>
  <si>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</si>
  <si>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</si>
  <si>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</si>
  <si>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</si>
  <si>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</si>
  <si>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</si>
  <si>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</si>
  <si>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</si>
  <si>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</si>
  <si>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</si>
  <si>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</si>
  <si>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</si>
  <si>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</si>
  <si>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</si>
  <si>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</si>
  <si>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</si>
  <si>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</si>
  <si>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</si>
  <si>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</si>
  <si>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</si>
  <si>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</si>
  <si>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</si>
  <si>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</si>
  <si>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</si>
  <si>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</si>
  <si>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</si>
  <si>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</si>
  <si>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</si>
  <si>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</si>
  <si>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</si>
  <si>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</si>
  <si>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</si>
  <si>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</si>
  <si>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</si>
  <si>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</si>
  <si>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</si>
  <si>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</si>
  <si>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</si>
  <si>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</si>
  <si>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</si>
  <si>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</si>
  <si>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</si>
  <si>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</si>
  <si>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</si>
  <si>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</si>
  <si>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</si>
  <si>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</si>
  <si>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</si>
  <si>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</si>
  <si>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</si>
  <si>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</si>
  <si>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</si>
  <si>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</si>
  <si>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</si>
  <si>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</si>
  <si>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</si>
  <si>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</si>
  <si>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</si>
  <si>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</si>
  <si>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</si>
  <si>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</si>
  <si>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</si>
  <si>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</si>
  <si>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</si>
  <si>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</si>
  <si>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</si>
  <si>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</si>
  <si>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</si>
  <si>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</si>
  <si>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</si>
  <si>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</si>
  <si>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</si>
  <si>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</si>
  <si>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</si>
  <si>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</si>
  <si>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</si>
  <si>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</si>
  <si>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</si>
  <si>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</si>
  <si>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</si>
  <si>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</si>
  <si>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</si>
  <si>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</si>
  <si>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</si>
  <si>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</si>
  <si>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</si>
  <si>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</si>
  <si>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</si>
  <si>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</si>
  <si>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</si>
  <si>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</si>
  <si>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</si>
  <si>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</si>
  <si>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</si>
  <si>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</si>
  <si>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</si>
  <si>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</si>
  <si>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</si>
  <si>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</si>
  <si>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</si>
  <si>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</si>
  <si>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</si>
  <si>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</si>
  <si>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</si>
  <si>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</si>
  <si>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</si>
  <si>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</si>
  <si>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</si>
  <si>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</si>
  <si>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</si>
  <si>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</si>
  <si>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</si>
  <si>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</si>
  <si>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</si>
  <si>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</si>
  <si>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</si>
  <si>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</si>
  <si>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</si>
  <si>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</si>
  <si>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</si>
  <si>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</si>
  <si>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</si>
  <si>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</si>
  <si>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</si>
  <si>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</si>
  <si>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</si>
  <si>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</si>
  <si>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</si>
  <si>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</si>
  <si>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</si>
  <si>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</si>
  <si>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</si>
  <si>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</si>
  <si>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</si>
  <si>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</si>
  <si>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</si>
  <si>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</si>
  <si>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</si>
  <si>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</si>
  <si>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</si>
  <si>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</si>
  <si>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</si>
  <si>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</si>
  <si>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</si>
  <si>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</si>
  <si>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</si>
  <si>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</si>
  <si>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</si>
  <si>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</si>
  <si>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</si>
  <si>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</si>
  <si>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</si>
  <si>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</si>
  <si>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</si>
  <si>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</si>
  <si>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</si>
  <si>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</si>
  <si>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</si>
  <si>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</si>
  <si>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</si>
  <si>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</si>
  <si>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</si>
  <si>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</si>
  <si>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</si>
  <si>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</si>
  <si>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</si>
  <si>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</si>
  <si>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</si>
  <si>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</si>
  <si>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</si>
  <si>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</si>
  <si>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</si>
  <si>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</si>
  <si>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</si>
  <si>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</si>
  <si>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</si>
  <si>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</si>
  <si>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</si>
  <si>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</si>
  <si>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</si>
  <si>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</si>
  <si>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</si>
  <si>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</si>
  <si>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</si>
  <si>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</si>
  <si>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</si>
  <si>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</si>
  <si>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</si>
  <si>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</si>
  <si>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</si>
  <si>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</si>
  <si>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</si>
  <si>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</si>
  <si>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</si>
  <si>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</si>
  <si>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</si>
  <si>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</si>
  <si>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</si>
  <si>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</si>
  <si>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</si>
  <si>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</si>
  <si>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</si>
  <si>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</si>
  <si>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</si>
  <si>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</si>
  <si>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</si>
  <si>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</si>
  <si>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</si>
  <si>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</si>
  <si>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</si>
  <si>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</si>
  <si>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</si>
  <si>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</si>
  <si>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</si>
  <si>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</si>
  <si>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</si>
  <si>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</si>
  <si>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</si>
  <si>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</si>
  <si>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</si>
  <si>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</si>
  <si>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</si>
  <si>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</si>
  <si>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</si>
  <si>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</si>
  <si>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</si>
  <si>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</si>
  <si>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</si>
  <si>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</si>
  <si>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</si>
  <si>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</si>
  <si>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</si>
  <si>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</si>
  <si>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</si>
  <si>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</si>
  <si>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</si>
  <si>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</si>
  <si>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</si>
  <si>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</si>
  <si>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</si>
  <si>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</si>
  <si>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</si>
  <si>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</si>
  <si>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</si>
  <si>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</si>
  <si>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</si>
  <si>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</si>
  <si>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</si>
  <si>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</si>
  <si>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</si>
  <si>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</si>
  <si>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</si>
  <si>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</si>
  <si>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</si>
  <si>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</si>
  <si>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</si>
  <si>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</si>
  <si>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</si>
  <si>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</si>
  <si>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</si>
  <si>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</si>
  <si>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</si>
  <si>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</si>
  <si>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</si>
  <si>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</si>
  <si>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</si>
  <si>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</si>
  <si>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</si>
  <si>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</si>
  <si>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</si>
  <si>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</si>
  <si>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</si>
  <si>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</si>
  <si>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</si>
  <si>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</si>
  <si>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</si>
  <si>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</si>
  <si>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</si>
  <si>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</si>
  <si>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</si>
  <si>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</si>
  <si>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</si>
  <si>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</si>
  <si>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</si>
  <si>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</si>
  <si>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</si>
  <si>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</si>
  <si>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</si>
  <si>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</si>
  <si>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</si>
  <si>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</si>
  <si>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</si>
  <si>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</si>
  <si>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</si>
  <si>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</si>
  <si>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</si>
  <si>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</si>
  <si>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</si>
  <si>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</si>
  <si>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</si>
  <si>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</si>
  <si>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</si>
  <si>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</si>
  <si>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</si>
  <si>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</si>
  <si>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</si>
  <si>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</si>
  <si>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</si>
  <si>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</si>
  <si>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</si>
  <si>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</si>
  <si>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</si>
  <si>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</si>
  <si>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</si>
  <si>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</si>
  <si>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</si>
  <si>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</si>
  <si>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</si>
  <si>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</si>
  <si>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</si>
  <si>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</si>
  <si>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</si>
  <si>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</si>
  <si>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</si>
  <si>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</si>
  <si>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</si>
  <si>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</si>
  <si>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</si>
  <si>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</si>
  <si>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</si>
  <si>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</si>
  <si>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</si>
  <si>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</si>
  <si>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</si>
  <si>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</si>
  <si>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</si>
  <si>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</si>
  <si>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</si>
  <si>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</si>
  <si>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</si>
  <si>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</si>
  <si>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</si>
  <si>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</si>
  <si>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</si>
  <si>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</si>
  <si>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</si>
  <si>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</si>
  <si>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</si>
  <si>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</si>
  <si>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</si>
  <si>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</si>
  <si>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</si>
  <si>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</si>
  <si>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</si>
  <si>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</si>
  <si>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</si>
  <si>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</si>
  <si>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</si>
  <si>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</si>
  <si>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</si>
  <si>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</si>
  <si>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</si>
  <si>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</si>
  <si>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</si>
  <si>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</si>
  <si>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</si>
  <si>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</si>
  <si>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</si>
  <si>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</si>
  <si>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</si>
  <si>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</si>
  <si>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</si>
  <si>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</si>
  <si>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</si>
  <si>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</si>
  <si>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</si>
  <si>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</si>
  <si>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</si>
  <si>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</si>
  <si>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</si>
  <si>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</si>
  <si>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</si>
  <si>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</si>
  <si>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</si>
  <si>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</si>
  <si>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</si>
  <si>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</si>
  <si>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</si>
  <si>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</si>
  <si>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</si>
  <si>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</si>
  <si>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</si>
  <si>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</si>
  <si>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</si>
  <si>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</si>
  <si>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</si>
  <si>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</si>
  <si>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</si>
  <si>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</si>
  <si>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</si>
  <si>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</si>
  <si>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</si>
  <si>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</si>
  <si>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</si>
  <si>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</si>
  <si>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</si>
  <si>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</si>
  <si>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</si>
  <si>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</si>
  <si>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</si>
  <si>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</si>
  <si>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</si>
  <si>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</si>
  <si>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</si>
  <si>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</si>
  <si>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</si>
  <si>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</si>
  <si>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</si>
  <si>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</si>
  <si>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</si>
  <si>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</si>
  <si>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</si>
  <si>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</si>
  <si>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</si>
  <si>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</si>
  <si>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</si>
  <si>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</si>
  <si>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</si>
  <si>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</si>
  <si>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</si>
  <si>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</si>
  <si>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</si>
  <si>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</si>
  <si>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</si>
  <si>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</si>
  <si>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</si>
  <si>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</si>
  <si>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</si>
  <si>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</si>
  <si>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</si>
  <si>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</si>
  <si>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</si>
  <si>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</si>
  <si>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</si>
  <si>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</si>
  <si>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</si>
  <si>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</si>
  <si>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</si>
  <si>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</si>
  <si>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</si>
  <si>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</si>
  <si>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</si>
  <si>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</si>
  <si>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</si>
  <si>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</si>
  <si>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</si>
  <si>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</si>
  <si>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</si>
  <si>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</si>
  <si>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</si>
  <si>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</si>
  <si>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</si>
  <si>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</si>
  <si>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</si>
  <si>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</si>
  <si>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</si>
  <si>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</si>
  <si>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</si>
  <si>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</si>
  <si>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</si>
  <si>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</si>
  <si>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</si>
  <si>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</si>
  <si>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</si>
  <si>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</si>
  <si>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</si>
  <si>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</si>
  <si>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</si>
  <si>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</si>
  <si>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</si>
  <si>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</si>
  <si>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</si>
  <si>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</si>
  <si>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</si>
  <si>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</si>
  <si>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</si>
  <si>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</si>
  <si>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</si>
  <si>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</si>
  <si>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</si>
  <si>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</si>
  <si>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</si>
  <si>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</si>
  <si>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</si>
  <si>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</si>
  <si>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</si>
  <si>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</si>
  <si>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</si>
  <si>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</si>
  <si>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</si>
  <si>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</si>
  <si>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</si>
  <si>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</si>
  <si>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</si>
  <si>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</si>
  <si>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</si>
  <si>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</si>
  <si>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</si>
  <si>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</si>
  <si>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</si>
  <si>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</si>
  <si>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</si>
  <si>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</si>
  <si>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</si>
  <si>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</si>
  <si>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</si>
  <si>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</si>
  <si>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</si>
  <si>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</si>
  <si>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</si>
  <si>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</si>
  <si>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</si>
  <si>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</si>
  <si>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</si>
  <si>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</si>
  <si>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</si>
  <si>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</si>
  <si>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</si>
  <si>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</si>
  <si>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</si>
  <si>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</si>
  <si>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</si>
  <si>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</si>
  <si>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</si>
  <si>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</si>
  <si>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</si>
  <si>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</si>
  <si>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</si>
  <si>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</si>
  <si>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</si>
  <si>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</si>
  <si>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</si>
  <si>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</si>
  <si>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</si>
  <si>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</si>
  <si>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</si>
  <si>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</si>
  <si>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</si>
  <si>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</si>
  <si>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</si>
  <si>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</si>
  <si>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</si>
  <si>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</si>
  <si>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</si>
  <si>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</si>
  <si>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</si>
  <si>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</si>
  <si>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</si>
  <si>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</si>
  <si>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</si>
  <si>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</si>
  <si>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</si>
  <si>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</si>
  <si>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</si>
  <si>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</si>
  <si>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</si>
  <si>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</si>
  <si>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</si>
  <si>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</si>
  <si>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</si>
  <si>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</si>
  <si>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</si>
  <si>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</si>
  <si>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</si>
  <si>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</si>
  <si>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</si>
  <si>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</si>
  <si>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</si>
  <si>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</si>
  <si>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</si>
  <si>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</si>
  <si>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</si>
  <si>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</si>
  <si>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</si>
  <si>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</si>
  <si>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</si>
  <si>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</si>
  <si>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</si>
  <si>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</si>
  <si>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</si>
  <si>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</si>
  <si>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</si>
  <si>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</si>
  <si>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</si>
  <si>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</si>
  <si>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</si>
  <si>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</si>
  <si>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</si>
  <si>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</si>
  <si>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</si>
  <si>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</si>
  <si>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</si>
  <si>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</si>
  <si>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</si>
  <si>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</si>
  <si>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</si>
  <si>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</si>
  <si>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</si>
  <si>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</si>
  <si>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</si>
  <si>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</si>
  <si>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</si>
  <si>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</si>
  <si>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</si>
  <si>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</si>
  <si>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</si>
  <si>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</si>
  <si>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</si>
  <si>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</si>
  <si>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</si>
  <si>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</si>
  <si>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</si>
  <si>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</si>
  <si>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</si>
  <si>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</si>
  <si>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</si>
  <si>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</si>
  <si>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</si>
  <si>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</si>
  <si>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</si>
  <si>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</si>
  <si>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</si>
  <si>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</si>
  <si>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</si>
  <si>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</si>
  <si>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</si>
  <si>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</si>
  <si>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</si>
  <si>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</si>
  <si>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</si>
  <si>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</si>
  <si>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</si>
  <si>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</si>
  <si>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</si>
  <si>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</si>
  <si>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</si>
  <si>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</si>
  <si>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</si>
  <si>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</si>
  <si>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</si>
  <si>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</si>
  <si>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</si>
  <si>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</si>
  <si>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</si>
  <si>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</si>
  <si>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</si>
  <si>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</si>
  <si>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</si>
  <si>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</si>
  <si>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</si>
  <si>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</si>
  <si>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</si>
  <si>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</si>
  <si>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</si>
  <si>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</si>
  <si>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</si>
  <si>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</si>
  <si>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</si>
  <si>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</si>
  <si>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</si>
  <si>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</si>
  <si>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</si>
  <si>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</si>
  <si>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</si>
  <si>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</si>
  <si>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</si>
  <si>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</si>
  <si>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</si>
  <si>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</si>
  <si>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</si>
  <si>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</si>
  <si>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</si>
  <si>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</si>
  <si>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</si>
  <si>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</si>
  <si>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</si>
  <si>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</si>
  <si>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</si>
  <si>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</si>
  <si>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</si>
  <si>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</si>
  <si>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</si>
  <si>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</si>
  <si>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</si>
  <si>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</si>
  <si>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</si>
  <si>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</si>
  <si>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</si>
  <si>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</si>
  <si>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</si>
  <si>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</si>
  <si>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</si>
  <si>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</si>
  <si>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</si>
  <si>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</si>
  <si>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</si>
  <si>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</si>
  <si>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</si>
  <si>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</si>
  <si>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</si>
  <si>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</si>
  <si>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</si>
  <si>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</si>
  <si>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</si>
  <si>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</si>
  <si>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</si>
  <si>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</si>
  <si>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</si>
  <si>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</si>
  <si>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</si>
  <si>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</si>
  <si>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</si>
  <si>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</si>
  <si>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</si>
  <si>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</si>
  <si>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</si>
  <si>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</si>
  <si>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</si>
  <si>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</si>
  <si>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</si>
  <si>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</si>
  <si>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</si>
  <si>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</si>
  <si>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</si>
  <si>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</si>
  <si>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</si>
  <si>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</si>
  <si>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</si>
  <si>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</si>
  <si>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</si>
  <si>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</si>
  <si>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</si>
  <si>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</si>
  <si>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</si>
  <si>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</si>
  <si>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</si>
  <si>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</si>
  <si>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</si>
  <si>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</si>
  <si>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</si>
  <si>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</si>
  <si>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</si>
  <si>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</si>
  <si>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</si>
  <si>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</si>
  <si>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</si>
  <si>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</si>
  <si>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</si>
  <si>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</si>
  <si>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</si>
  <si>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</si>
  <si>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</si>
  <si>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</si>
  <si>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</si>
  <si>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</si>
  <si>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</si>
  <si>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</si>
  <si>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</si>
  <si>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</si>
  <si>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</si>
  <si>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</si>
  <si>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</si>
  <si>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</si>
  <si>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</si>
  <si>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</si>
  <si>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</si>
  <si>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</si>
  <si>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</si>
  <si>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</si>
  <si>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</si>
  <si>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</si>
  <si>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</si>
  <si>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</si>
  <si>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</si>
  <si>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</si>
  <si>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</si>
  <si>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</si>
  <si>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</si>
  <si>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</si>
  <si>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</si>
  <si>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</si>
  <si>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</si>
  <si>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</si>
  <si>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</si>
  <si>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</si>
  <si>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</si>
  <si>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</si>
  <si>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</si>
  <si>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</si>
  <si>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</si>
  <si>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</si>
  <si>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</si>
  <si>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</si>
  <si>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</si>
  <si>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</si>
  <si>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</si>
  <si>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</si>
  <si>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</si>
  <si>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</si>
  <si>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</si>
  <si>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</si>
  <si>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</si>
  <si>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</si>
  <si>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</si>
  <si>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</si>
  <si>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</si>
  <si>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</si>
  <si>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</si>
  <si>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</si>
  <si>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</si>
  <si>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</si>
  <si>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</si>
  <si>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</si>
  <si>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</si>
  <si>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</si>
  <si>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</si>
  <si>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</si>
  <si>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</si>
  <si>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</si>
  <si>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</si>
  <si>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</si>
  <si>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</si>
  <si>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</si>
  <si>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</si>
  <si>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</si>
  <si>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</si>
  <si>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</si>
  <si>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</si>
  <si>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</si>
  <si>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</si>
  <si>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</si>
  <si>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</si>
  <si>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</si>
  <si>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</si>
  <si>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</si>
  <si>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</si>
  <si>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</si>
  <si>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</si>
  <si>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</si>
  <si>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</si>
  <si>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</si>
  <si>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</si>
  <si>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</si>
  <si>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</si>
  <si>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</si>
  <si>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</si>
  <si>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</si>
  <si>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</si>
  <si>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</si>
  <si>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</si>
  <si>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</si>
  <si>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</si>
  <si>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</si>
  <si>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</si>
  <si>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</si>
  <si>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</si>
  <si>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</si>
  <si>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</si>
  <si>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</si>
  <si>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</si>
  <si>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</si>
  <si>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</si>
  <si>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</si>
  <si>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</si>
  <si>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</si>
  <si>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</si>
  <si>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</si>
  <si>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</si>
  <si>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</si>
  <si>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</si>
  <si>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</si>
  <si>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</si>
  <si>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</si>
  <si>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</si>
  <si>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</si>
  <si>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</si>
  <si>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</si>
  <si>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</si>
  <si>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</si>
  <si>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</si>
  <si>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</si>
  <si>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</si>
  <si>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</si>
  <si>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</si>
  <si>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</si>
  <si>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</si>
  <si>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</si>
  <si>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</si>
  <si>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</si>
  <si>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</si>
  <si>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</si>
  <si>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</si>
  <si>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</si>
  <si>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</si>
  <si>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</si>
  <si>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</si>
  <si>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</si>
  <si>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</si>
  <si>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</si>
  <si>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</si>
  <si>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</si>
  <si>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</si>
  <si>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</si>
  <si>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</si>
  <si>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</si>
  <si>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</si>
  <si>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</si>
  <si>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</si>
  <si>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</si>
  <si>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</si>
  <si>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</si>
  <si>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</si>
  <si>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</si>
  <si>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</si>
  <si>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</si>
  <si>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</si>
  <si>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</si>
  <si>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</si>
  <si>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</si>
  <si>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</si>
  <si>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</si>
  <si>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</si>
  <si>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</si>
  <si>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</si>
  <si>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</si>
  <si>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</si>
  <si>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</si>
  <si>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</si>
  <si>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</si>
  <si>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</si>
  <si>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</si>
  <si>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</si>
  <si>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</si>
  <si>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</si>
  <si>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</si>
  <si>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</si>
  <si>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</si>
  <si>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</si>
  <si>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</si>
  <si>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</si>
  <si>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</si>
  <si>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</si>
  <si>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</si>
  <si>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</si>
  <si>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</si>
  <si>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</si>
  <si>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</si>
  <si>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</si>
  <si>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</si>
  <si>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</si>
  <si>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</si>
  <si>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</si>
  <si>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</si>
  <si>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</si>
  <si>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</si>
  <si>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</si>
  <si>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</si>
  <si>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</si>
  <si>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</si>
  <si>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</si>
  <si>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</si>
  <si>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</si>
  <si>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</si>
  <si>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</si>
  <si>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</si>
  <si>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</si>
  <si>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</si>
  <si>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</si>
  <si>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</si>
  <si>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</si>
  <si>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</si>
  <si>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</si>
  <si>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</si>
  <si>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</si>
  <si>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</si>
  <si>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</si>
  <si>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</si>
  <si>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</si>
  <si>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</si>
  <si>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</si>
  <si>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</si>
  <si>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</si>
  <si>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</si>
  <si>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</si>
  <si>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</si>
  <si>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</si>
  <si>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</si>
  <si>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</si>
  <si>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</si>
  <si>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</si>
  <si>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</si>
  <si>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</si>
  <si>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</si>
  <si>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</si>
  <si>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</si>
  <si>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</si>
  <si>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</si>
  <si>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</si>
  <si>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</si>
  <si>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</si>
  <si>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</si>
  <si>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</si>
  <si>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</si>
  <si>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</si>
  <si>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</si>
  <si>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</si>
  <si>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</si>
  <si>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</si>
  <si>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</si>
  <si>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</si>
  <si>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</si>
  <si>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</si>
  <si>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</si>
  <si>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</si>
  <si>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</si>
  <si>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</si>
  <si>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</si>
  <si>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</si>
  <si>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</si>
  <si>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</si>
  <si>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</si>
  <si>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</si>
  <si>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</si>
  <si>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</si>
  <si>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</si>
  <si>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</si>
  <si>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</si>
  <si>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</si>
  <si>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</si>
  <si>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</si>
  <si>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</si>
  <si>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</si>
  <si>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</si>
  <si>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</si>
  <si>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</si>
  <si>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</si>
  <si>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</si>
  <si>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</si>
  <si>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</si>
  <si>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</si>
  <si>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</si>
  <si>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</si>
  <si>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</si>
  <si>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</si>
  <si>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</si>
  <si>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</si>
  <si>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</si>
  <si>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</si>
  <si>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</si>
  <si>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</si>
  <si>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</si>
  <si>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</si>
  <si>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</si>
  <si>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</si>
  <si>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</si>
  <si>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</si>
  <si>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</si>
  <si>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</si>
  <si>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</si>
  <si>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</si>
  <si>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</si>
  <si>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</si>
  <si>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</si>
  <si>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</si>
  <si>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</si>
  <si>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</si>
  <si>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</si>
  <si>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</si>
  <si>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</si>
  <si>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</si>
  <si>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</si>
  <si>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</si>
  <si>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</si>
  <si>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</si>
  <si>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</si>
  <si>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</si>
  <si>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</si>
  <si>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</si>
  <si>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</si>
  <si>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</si>
  <si>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</si>
  <si>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</si>
  <si>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</si>
  <si>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</si>
  <si>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</si>
  <si>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</si>
  <si>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</si>
  <si>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</si>
  <si>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</si>
  <si>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</si>
  <si>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</si>
  <si>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</si>
  <si>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</si>
  <si>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</si>
  <si>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</si>
  <si>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</si>
  <si>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</si>
  <si>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</si>
  <si>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</si>
  <si>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</si>
  <si>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</si>
  <si>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</si>
  <si>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</si>
  <si>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</si>
  <si>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</si>
  <si>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</si>
  <si>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</si>
  <si>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</si>
  <si>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</si>
  <si>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</si>
  <si>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</si>
  <si>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</si>
  <si>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</si>
  <si>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</si>
  <si>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</si>
  <si>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</si>
  <si>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</si>
  <si>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</si>
  <si>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</si>
  <si>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</si>
  <si>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</si>
  <si>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</si>
  <si>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</si>
  <si>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</si>
  <si>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</si>
  <si>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</si>
  <si>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</si>
  <si>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</si>
  <si>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</si>
  <si>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</si>
  <si>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</si>
  <si>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</si>
  <si>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</si>
  <si>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</si>
  <si>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</si>
  <si>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</si>
  <si>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</si>
  <si>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</si>
  <si>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</si>
  <si>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</si>
  <si>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</si>
  <si>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</si>
  <si>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</si>
  <si>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</si>
  <si>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</si>
  <si>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</si>
  <si>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</si>
  <si>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</si>
  <si>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</si>
  <si>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</si>
  <si>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</si>
  <si>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</si>
  <si>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</si>
  <si>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</si>
  <si>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</si>
  <si>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</si>
  <si>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</si>
  <si>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</si>
  <si>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</si>
  <si>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</si>
  <si>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</si>
  <si>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</si>
  <si>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</si>
  <si>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</si>
  <si>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</si>
  <si>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</si>
  <si>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</si>
  <si>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</si>
  <si>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</si>
  <si>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</si>
  <si>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</si>
  <si>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</si>
  <si>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</si>
  <si>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</si>
  <si>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</si>
  <si>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</si>
  <si>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</si>
  <si>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</si>
  <si>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</si>
  <si>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</si>
  <si>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</si>
  <si>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</si>
  <si>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</si>
  <si>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</si>
  <si>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</si>
  <si>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</si>
  <si>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</si>
  <si>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</si>
  <si>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</si>
  <si>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</si>
  <si>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</si>
  <si>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</si>
  <si>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</si>
  <si>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</si>
  <si>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</si>
  <si>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</si>
  <si>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</si>
  <si>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</si>
  <si>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</si>
  <si>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</si>
  <si>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</si>
  <si>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</si>
  <si>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</si>
  <si>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</si>
  <si>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</si>
  <si>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</si>
  <si>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</si>
  <si>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</si>
  <si>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</si>
  <si>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</si>
  <si>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</si>
  <si>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</si>
  <si>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</si>
  <si>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</si>
  <si>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</si>
  <si>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</si>
  <si>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</si>
  <si>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</si>
  <si>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</si>
  <si>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</si>
  <si>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</si>
  <si>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</si>
  <si>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</si>
  <si>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</si>
  <si>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</si>
  <si>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</si>
  <si>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</si>
  <si>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</si>
  <si>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</si>
  <si>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</si>
  <si>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</si>
  <si>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</si>
  <si>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</si>
  <si>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</si>
  <si>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</si>
  <si>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</si>
  <si>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</si>
  <si>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</si>
  <si>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</si>
  <si>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</si>
  <si>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</si>
  <si>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</si>
  <si>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</si>
  <si>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</si>
  <si>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</si>
  <si>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</si>
  <si>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</si>
  <si>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</si>
  <si>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</si>
  <si>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</si>
  <si>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</si>
  <si>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</si>
  <si>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</si>
  <si>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</si>
  <si>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</si>
  <si>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</si>
  <si>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</si>
  <si>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</si>
  <si>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</si>
  <si>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</si>
  <si>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</si>
  <si>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</si>
  <si>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</si>
  <si>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</si>
  <si>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</si>
  <si>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</si>
  <si>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</si>
  <si>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</si>
  <si>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</si>
  <si>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</si>
  <si>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</si>
  <si>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</si>
  <si>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</si>
  <si>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</si>
  <si>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</si>
  <si>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</si>
  <si>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</si>
  <si>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</si>
  <si>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</si>
  <si>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</si>
  <si>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</si>
  <si>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</si>
  <si>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</si>
  <si>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</si>
  <si>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</si>
  <si>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</si>
  <si>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</si>
  <si>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</si>
  <si>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</si>
  <si>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</si>
  <si>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</si>
  <si>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</si>
  <si>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</si>
  <si>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</si>
  <si>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</si>
  <si>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</si>
  <si>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</si>
  <si>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</si>
  <si>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</si>
  <si>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</si>
  <si>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</si>
  <si>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</si>
  <si>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</si>
  <si>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</si>
  <si>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</si>
  <si>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</si>
  <si>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</si>
  <si>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</si>
  <si>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</si>
  <si>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</si>
  <si>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</si>
  <si>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</si>
  <si>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</si>
  <si>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</si>
  <si>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</si>
  <si>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</si>
  <si>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</si>
  <si>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</si>
  <si>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</si>
  <si>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</si>
  <si>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</si>
  <si>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</si>
  <si>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</si>
  <si>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</si>
  <si>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</si>
  <si>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</si>
  <si>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</si>
  <si>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</si>
  <si>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</si>
  <si>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</si>
  <si>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</si>
  <si>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</si>
  <si>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</si>
  <si>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</si>
  <si>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</si>
  <si>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</si>
  <si>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</si>
  <si>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</si>
  <si>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</si>
  <si>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</si>
  <si>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</si>
  <si>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</si>
  <si>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</si>
  <si>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</si>
  <si>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</si>
  <si>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</si>
  <si>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</si>
  <si>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</si>
  <si>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</si>
  <si>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</si>
  <si>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</si>
  <si>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</si>
  <si>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</si>
  <si>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</si>
  <si>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</si>
  <si>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</si>
  <si>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</si>
  <si>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</si>
  <si>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</si>
  <si>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</si>
  <si>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</si>
  <si>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</si>
  <si>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</si>
  <si>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</si>
  <si>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</si>
  <si>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</si>
  <si>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</si>
  <si>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</si>
  <si>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</si>
  <si>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</si>
  <si>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</si>
  <si>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</si>
  <si>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</si>
  <si>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</si>
  <si>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</si>
  <si>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</si>
  <si>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</si>
  <si>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</si>
  <si>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</si>
  <si>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</si>
  <si>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</si>
  <si>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</si>
  <si>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</si>
  <si>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</si>
  <si>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</si>
  <si>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</si>
  <si>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</si>
  <si>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</si>
  <si>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</si>
  <si>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</si>
  <si>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</si>
  <si>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</si>
  <si>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</si>
  <si>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</si>
  <si>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</si>
  <si>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</si>
  <si>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</si>
  <si>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</si>
  <si>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</si>
  <si>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</si>
  <si>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</si>
  <si>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</si>
  <si>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</si>
  <si>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</si>
  <si>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</si>
  <si>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</si>
  <si>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</si>
  <si>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</si>
  <si>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</si>
  <si>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</si>
  <si>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</si>
  <si>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</si>
  <si>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</si>
  <si>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</si>
  <si>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</si>
  <si>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</si>
  <si>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</si>
  <si>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</si>
  <si>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</si>
  <si>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</si>
  <si>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</si>
  <si>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</si>
  <si>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</si>
  <si>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</si>
  <si>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</si>
  <si>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</si>
  <si>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</si>
  <si>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</si>
  <si>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</si>
  <si>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</si>
  <si>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</si>
  <si>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</si>
  <si>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</si>
  <si>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</si>
  <si>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</si>
  <si>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</si>
  <si>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</si>
  <si>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</si>
  <si>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</si>
  <si>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</si>
  <si>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</si>
  <si>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</si>
  <si>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</si>
  <si>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</si>
  <si>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</si>
  <si>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</si>
  <si>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</si>
  <si>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</si>
  <si>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</si>
  <si>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</si>
  <si>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</si>
  <si>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</si>
  <si>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</si>
  <si>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</si>
  <si>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</si>
  <si>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</si>
  <si>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</si>
  <si>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</si>
  <si>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</si>
  <si>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</si>
  <si>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</si>
  <si>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</si>
  <si>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</si>
  <si>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</si>
  <si>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</si>
  <si>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</si>
  <si>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</si>
  <si>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</si>
  <si>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</si>
  <si>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</si>
  <si>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</si>
  <si>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</si>
  <si>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</si>
  <si>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</si>
  <si>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</si>
  <si>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</si>
  <si>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</si>
  <si>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</si>
  <si>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</si>
  <si>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</si>
  <si>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</si>
  <si>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</si>
  <si>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</si>
  <si>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</si>
  <si>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</si>
  <si>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</si>
  <si>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</si>
  <si>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</si>
  <si>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</si>
  <si>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</si>
  <si>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</si>
  <si>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</si>
  <si>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</si>
  <si>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</si>
  <si>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</si>
  <si>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</si>
  <si>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</si>
  <si>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</si>
  <si>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</si>
  <si>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</si>
  <si>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</si>
  <si>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</si>
  <si>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</si>
  <si>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</si>
  <si>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</si>
  <si>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</si>
  <si>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</si>
  <si>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</si>
  <si>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</si>
  <si>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</si>
  <si>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</si>
  <si>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</si>
  <si>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</si>
  <si>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</si>
  <si>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</si>
  <si>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</si>
  <si>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</si>
  <si>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</si>
  <si>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</si>
  <si>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</si>
  <si>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</si>
  <si>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</si>
  <si>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</si>
  <si>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</si>
  <si>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</si>
  <si>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</si>
  <si>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</si>
  <si>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</si>
  <si>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</si>
  <si>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</si>
  <si>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</si>
  <si>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</si>
  <si>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</si>
  <si>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</si>
  <si>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</si>
  <si>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</si>
  <si>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</si>
  <si>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</si>
  <si>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</si>
  <si>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</si>
  <si>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</si>
  <si>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</si>
  <si>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</si>
  <si>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</si>
  <si>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</si>
  <si>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</si>
  <si>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</si>
  <si>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</si>
  <si>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</si>
  <si>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</si>
  <si>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</si>
  <si>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</si>
  <si>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</si>
  <si>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</si>
  <si>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</si>
  <si>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</si>
  <si>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</si>
  <si>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</si>
  <si>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</si>
  <si>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</si>
  <si>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</si>
  <si>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</si>
  <si>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</si>
  <si>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</si>
  <si>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</si>
  <si>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</si>
  <si>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</si>
  <si>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</si>
  <si>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</si>
  <si>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</si>
  <si>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</si>
  <si>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</si>
  <si>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</si>
  <si>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</si>
  <si>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</si>
  <si>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</si>
  <si>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</si>
  <si>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</si>
  <si>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</si>
  <si>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</si>
  <si>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</si>
  <si>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</si>
  <si>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</si>
  <si>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</si>
  <si>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</si>
  <si>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</si>
  <si>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</si>
  <si>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</si>
  <si>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</si>
  <si>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</si>
  <si>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</si>
  <si>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</si>
  <si>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</si>
  <si>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</si>
  <si>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</si>
  <si>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</si>
  <si>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</si>
  <si>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</si>
  <si>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</si>
  <si>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</si>
  <si>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</si>
  <si>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</si>
  <si>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</si>
  <si>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</si>
  <si>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</si>
  <si>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</si>
  <si>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</si>
  <si>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</si>
  <si>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</si>
  <si>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</si>
  <si>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</si>
  <si>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</si>
  <si>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</si>
  <si>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</si>
  <si>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</si>
  <si>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</si>
  <si>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</si>
  <si>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</si>
  <si>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</si>
  <si>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</si>
  <si>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</si>
  <si>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</si>
  <si>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</si>
  <si>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</si>
  <si>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</si>
  <si>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</si>
  <si>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</si>
  <si>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</si>
  <si>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</si>
  <si>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</si>
  <si>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</si>
  <si>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</si>
  <si>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</si>
  <si>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</si>
  <si>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</si>
  <si>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</si>
  <si>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</si>
  <si>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</si>
  <si>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</si>
  <si>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</si>
  <si>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</si>
  <si>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</si>
  <si>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</si>
  <si>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</si>
  <si>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</si>
  <si>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</si>
  <si>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</si>
  <si>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</si>
  <si>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</si>
  <si>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</si>
  <si>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</si>
  <si>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</si>
  <si>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</si>
  <si>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</si>
  <si>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</si>
  <si>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</si>
  <si>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</si>
  <si>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</si>
  <si>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</si>
  <si>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</si>
  <si>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</si>
  <si>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</si>
  <si>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</si>
  <si>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</si>
  <si>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</si>
  <si>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</si>
  <si>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</si>
  <si>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</si>
  <si>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</si>
  <si>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</si>
  <si>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</si>
  <si>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</si>
  <si>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</si>
  <si>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</si>
  <si>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</si>
  <si>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</si>
  <si>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</si>
  <si>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</si>
  <si>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</si>
  <si>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</si>
  <si>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</si>
  <si>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</si>
  <si>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</si>
  <si>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</si>
  <si>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</si>
  <si>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</si>
  <si>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</si>
  <si>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</si>
  <si>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</si>
  <si>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</si>
  <si>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</si>
  <si>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</si>
  <si>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</si>
  <si>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</si>
  <si>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</si>
  <si>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</si>
  <si>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</si>
  <si>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</si>
  <si>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</si>
  <si>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</si>
  <si>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</si>
  <si>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</si>
  <si>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</si>
  <si>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</si>
  <si>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</si>
  <si>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</si>
  <si>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</si>
  <si>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</si>
  <si>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</si>
  <si>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</si>
  <si>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</si>
  <si>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</si>
  <si>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</si>
  <si>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</si>
  <si>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</si>
  <si>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</si>
  <si>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</si>
  <si>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</si>
  <si>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</si>
  <si>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</si>
  <si>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</si>
  <si>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</si>
  <si>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</si>
  <si>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</si>
  <si>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</si>
  <si>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</si>
  <si>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</si>
  <si>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</si>
  <si>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</si>
  <si>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</si>
  <si>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</si>
  <si>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</si>
  <si>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</si>
  <si>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</si>
  <si>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</si>
  <si>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</si>
  <si>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</si>
  <si>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</si>
  <si>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</si>
  <si>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</si>
  <si>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</si>
  <si>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</si>
  <si>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</si>
  <si>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</si>
  <si>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</si>
  <si>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</si>
  <si>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</si>
  <si>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</si>
  <si>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</si>
  <si>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</si>
  <si>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</si>
  <si>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</si>
  <si>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</si>
  <si>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</si>
  <si>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</si>
  <si>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</si>
  <si>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</si>
  <si>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</si>
  <si>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</si>
  <si>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</si>
  <si>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</si>
  <si>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</si>
  <si>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</si>
  <si>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</si>
  <si>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</si>
  <si>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</si>
  <si>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</si>
  <si>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</si>
  <si>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</si>
  <si>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</si>
  <si>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</si>
  <si>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</si>
  <si>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</si>
  <si>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</si>
  <si>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</si>
  <si>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</si>
  <si>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</si>
  <si>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</si>
  <si>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</si>
  <si>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</si>
  <si>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</si>
  <si>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</si>
  <si>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</si>
  <si>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</si>
  <si>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</si>
  <si>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</si>
  <si>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</si>
  <si>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</si>
  <si>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</si>
  <si>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</si>
  <si>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</si>
  <si>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</si>
  <si>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</si>
  <si>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</si>
  <si>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</si>
  <si>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</si>
  <si>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</si>
  <si>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</si>
  <si>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</si>
  <si>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</si>
  <si>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</si>
  <si>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</si>
  <si>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</si>
  <si>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</si>
  <si>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</si>
  <si>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</si>
  <si>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</si>
  <si>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</si>
  <si>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</si>
  <si>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</si>
  <si>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</si>
  <si>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</si>
  <si>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</si>
  <si>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</si>
  <si>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</si>
  <si>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</si>
  <si>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</si>
  <si>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</si>
  <si>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</si>
  <si>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</si>
  <si>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</si>
  <si>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</si>
  <si>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</si>
  <si>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</si>
  <si>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</si>
  <si>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</si>
  <si>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</si>
  <si>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</si>
  <si>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</si>
  <si>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</si>
  <si>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</si>
  <si>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</si>
  <si>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</si>
  <si>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</si>
  <si>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</si>
  <si>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</si>
  <si>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</si>
  <si>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</si>
  <si>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</si>
  <si>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</si>
  <si>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</si>
  <si>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</si>
  <si>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</si>
  <si>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</si>
  <si>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</si>
  <si>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</si>
  <si>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</si>
  <si>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</si>
  <si>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</si>
  <si>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</si>
  <si>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</si>
  <si>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</si>
  <si>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</si>
  <si>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</si>
  <si>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</si>
  <si>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</si>
  <si>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</si>
  <si>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</si>
  <si>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</si>
  <si>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</si>
  <si>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</si>
  <si>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</si>
  <si>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</si>
  <si>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</si>
  <si>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</si>
  <si>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</si>
  <si>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</si>
  <si>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</si>
  <si>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</si>
  <si>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</si>
  <si>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</si>
  <si>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</si>
  <si>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</si>
  <si>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</si>
  <si>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</si>
  <si>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</si>
  <si>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</si>
  <si>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</si>
  <si>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</si>
  <si>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</si>
  <si>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</si>
  <si>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</si>
  <si>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</si>
  <si>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</si>
  <si>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</si>
  <si>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</si>
  <si>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</si>
  <si>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</si>
  <si>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</si>
  <si>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</si>
  <si>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</si>
  <si>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</si>
  <si>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</si>
  <si>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</si>
  <si>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</si>
  <si>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</si>
  <si>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</si>
  <si>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</si>
  <si>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</si>
  <si>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</si>
  <si>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</si>
  <si>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</si>
  <si>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</si>
  <si>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</si>
  <si>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</si>
  <si>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</si>
  <si>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</si>
  <si>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</si>
  <si>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</si>
  <si>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</si>
  <si>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</si>
  <si>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</si>
  <si>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</si>
  <si>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</si>
  <si>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</si>
  <si>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</si>
  <si>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</si>
  <si>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</si>
  <si>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</si>
  <si>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</si>
  <si>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</si>
  <si>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</si>
  <si>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</si>
  <si>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</si>
  <si>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</si>
  <si>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</si>
  <si>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</si>
  <si>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</si>
  <si>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</si>
  <si>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</si>
  <si>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</si>
  <si>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</si>
  <si>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</si>
  <si>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</si>
  <si>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</si>
  <si>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</si>
  <si>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</si>
  <si>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</si>
  <si>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</si>
  <si>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</si>
  <si>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</si>
  <si>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</si>
  <si>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</si>
  <si>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</si>
  <si>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</si>
  <si>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</si>
  <si>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</si>
  <si>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</si>
  <si>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</si>
  <si>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</si>
  <si>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</si>
  <si>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</si>
  <si>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</si>
  <si>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</si>
  <si>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</si>
  <si>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</si>
  <si>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</si>
  <si>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</si>
  <si>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</si>
  <si>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</si>
  <si>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</si>
  <si>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</si>
  <si>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</si>
  <si>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</si>
  <si>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</si>
  <si>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</si>
  <si>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</si>
  <si>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</si>
  <si>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</si>
  <si>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</si>
  <si>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</si>
  <si>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</si>
  <si>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</si>
  <si>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</si>
  <si>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</si>
  <si>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</si>
  <si>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</si>
  <si>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</si>
  <si>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</si>
  <si>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</si>
  <si>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</si>
  <si>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</si>
  <si>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</si>
  <si>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</si>
  <si>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</si>
  <si>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</si>
  <si>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</si>
  <si>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</si>
  <si>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</si>
  <si>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</si>
  <si>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</si>
  <si>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</si>
  <si>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</si>
  <si>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</si>
  <si>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</si>
  <si>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</si>
  <si>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</si>
  <si>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</si>
  <si>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</si>
  <si>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</si>
  <si>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</si>
  <si>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</si>
  <si>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</si>
  <si>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</si>
  <si>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</si>
  <si>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</si>
  <si>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</si>
  <si>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</si>
  <si>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</si>
  <si>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</si>
  <si>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</si>
  <si>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</si>
  <si>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</si>
  <si>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</si>
  <si>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</si>
  <si>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</si>
  <si>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</si>
  <si>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</si>
  <si>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</si>
  <si>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</si>
  <si>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</si>
  <si>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</si>
  <si>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</si>
  <si>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</si>
  <si>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</si>
  <si>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</si>
  <si>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</si>
  <si>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</si>
  <si>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</si>
  <si>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</si>
  <si>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</si>
  <si>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</si>
  <si>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</si>
  <si>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</si>
  <si>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</si>
  <si>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</si>
  <si>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</si>
  <si>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</si>
  <si>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</si>
  <si>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</si>
  <si>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</si>
  <si>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</si>
  <si>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</si>
  <si>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</si>
  <si>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</si>
  <si>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</si>
  <si>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</si>
  <si>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</si>
  <si>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</si>
  <si>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</si>
  <si>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</si>
  <si>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</si>
  <si>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</si>
  <si>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</si>
  <si>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</si>
  <si>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</si>
  <si>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</si>
  <si>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</si>
  <si>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</si>
  <si>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</si>
  <si>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</si>
  <si>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</si>
  <si>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</si>
  <si>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</si>
  <si>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</si>
  <si>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</si>
  <si>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</si>
  <si>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</si>
  <si>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</si>
  <si>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</si>
  <si>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</si>
  <si>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</si>
  <si>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</si>
  <si>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</si>
  <si>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</si>
  <si>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</si>
  <si>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</si>
  <si>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</si>
  <si>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</si>
  <si>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</si>
  <si>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</si>
  <si>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</si>
  <si>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</si>
  <si>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</si>
  <si>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</si>
  <si>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</si>
  <si>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</si>
  <si>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</si>
  <si>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</si>
  <si>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</si>
  <si>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</si>
  <si>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</si>
  <si>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</si>
  <si>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</si>
  <si>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</si>
  <si>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</si>
  <si>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</si>
  <si>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</si>
  <si>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</si>
  <si>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</si>
  <si>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</si>
  <si>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</si>
  <si>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</si>
  <si>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</si>
  <si>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</si>
  <si>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</si>
  <si>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</si>
  <si>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</si>
  <si>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</si>
  <si>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</si>
  <si>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</si>
  <si>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</si>
  <si>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</si>
  <si>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</si>
  <si>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</si>
  <si>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</si>
  <si>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</si>
  <si>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</si>
  <si>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</si>
  <si>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</si>
  <si>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</si>
  <si>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</si>
  <si>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</si>
  <si>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</si>
  <si>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</si>
  <si>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</si>
  <si>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</si>
  <si>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</si>
  <si>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</si>
  <si>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</si>
  <si>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</si>
  <si>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</si>
  <si>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</si>
  <si>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</si>
  <si>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</si>
  <si>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</si>
  <si>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</si>
  <si>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</si>
  <si>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</si>
  <si>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</si>
  <si>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</si>
  <si>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</si>
  <si>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</si>
  <si>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</si>
  <si>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</si>
  <si>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</si>
  <si>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</si>
  <si>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</si>
  <si>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</si>
  <si>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</si>
  <si>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</si>
  <si>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</si>
  <si>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</si>
  <si>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</si>
  <si>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</si>
  <si>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</si>
  <si>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</si>
  <si>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</si>
  <si>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</si>
  <si>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</si>
  <si>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</si>
  <si>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</si>
  <si>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</si>
  <si>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</si>
  <si>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</si>
  <si>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</si>
  <si>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</si>
  <si>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</si>
  <si>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</si>
  <si>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</si>
  <si>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</si>
  <si>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</si>
  <si>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</si>
  <si>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</si>
  <si>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</si>
  <si>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</si>
  <si>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</si>
  <si>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</si>
  <si>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</si>
  <si>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</si>
  <si>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</si>
  <si>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</si>
  <si>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</si>
  <si>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</si>
  <si>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</si>
  <si>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</si>
  <si>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</si>
  <si>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</si>
  <si>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</si>
  <si>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</si>
  <si>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</si>
  <si>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</si>
  <si>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</si>
  <si>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</si>
  <si>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</si>
  <si>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</si>
  <si>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</si>
  <si>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</si>
  <si>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</si>
  <si>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</si>
  <si>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</si>
  <si>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</si>
  <si>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</si>
  <si>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</si>
  <si>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</si>
  <si>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</si>
  <si>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</si>
  <si>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</si>
  <si>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</si>
  <si>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</si>
  <si>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</si>
  <si>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</si>
  <si>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</si>
  <si>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</si>
  <si>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</si>
  <si>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</si>
  <si>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</si>
  <si>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</si>
  <si>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</si>
  <si>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</si>
  <si>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</si>
  <si>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</si>
  <si>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</si>
  <si>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</si>
  <si>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</si>
  <si>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</si>
  <si>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</si>
  <si>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</si>
  <si>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</si>
  <si>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</si>
  <si>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</si>
  <si>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</si>
  <si>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</si>
  <si>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</si>
  <si>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</si>
  <si>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</si>
  <si>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</si>
  <si>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</si>
  <si>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</si>
  <si>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</si>
  <si>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</si>
  <si>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</si>
  <si>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</si>
  <si>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</si>
  <si>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</si>
  <si>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</si>
  <si>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</si>
  <si>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</si>
  <si>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</si>
  <si>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</si>
  <si>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</si>
  <si>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</si>
  <si>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</si>
  <si>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</si>
  <si>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</si>
  <si>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</si>
  <si>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</si>
  <si>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</si>
  <si>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</si>
  <si>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</si>
  <si>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</si>
  <si>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</si>
  <si>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</si>
  <si>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</si>
  <si>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</si>
  <si>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</si>
  <si>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</si>
  <si>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</si>
  <si>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</si>
  <si>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</si>
  <si>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</si>
  <si>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</si>
  <si>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</si>
  <si>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</si>
  <si>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</si>
  <si>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</si>
  <si>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</si>
  <si>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</si>
  <si>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</si>
  <si>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</si>
  <si>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</si>
  <si>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</si>
  <si>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</si>
  <si>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</si>
  <si>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</si>
  <si>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</si>
  <si>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</si>
  <si>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</si>
  <si>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</si>
  <si>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</si>
  <si>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</si>
  <si>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</si>
  <si>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</si>
  <si>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</si>
  <si>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</si>
  <si>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</si>
  <si>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</si>
  <si>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</si>
  <si>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</si>
  <si>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</si>
  <si>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</si>
  <si>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</si>
  <si>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</si>
  <si>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</si>
  <si>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</si>
  <si>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</si>
  <si>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</si>
  <si>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</si>
  <si>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</si>
  <si>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</si>
  <si>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</si>
  <si>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</si>
  <si>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</si>
  <si>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</si>
  <si>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</si>
  <si>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</si>
  <si>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</si>
  <si>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</si>
  <si>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</si>
  <si>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</si>
  <si>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</si>
  <si>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</si>
  <si>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</si>
  <si>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</si>
  <si>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</si>
  <si>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</si>
  <si>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</si>
  <si>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</si>
  <si>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</si>
  <si>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</si>
  <si>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</si>
  <si>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</si>
  <si>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</si>
  <si>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</si>
  <si>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</si>
  <si>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</si>
  <si>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</si>
  <si>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</si>
  <si>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</si>
  <si>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</si>
  <si>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</si>
  <si>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</si>
  <si>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</si>
  <si>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</si>
  <si>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</si>
  <si>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</si>
  <si>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</si>
  <si>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</si>
  <si>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</si>
  <si>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</si>
  <si>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</si>
  <si>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</si>
  <si>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</si>
  <si>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</si>
  <si>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</si>
  <si>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</si>
  <si>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</si>
  <si>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</si>
  <si>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</si>
  <si>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</si>
  <si>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</si>
  <si>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</si>
  <si>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</si>
  <si>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</si>
  <si>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</si>
  <si>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</si>
  <si>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</si>
  <si>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</si>
  <si>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</si>
  <si>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</si>
  <si>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</si>
  <si>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</si>
  <si>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</si>
  <si>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</si>
  <si>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</si>
  <si>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</si>
  <si>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</si>
  <si>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</si>
  <si>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</si>
  <si>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</si>
  <si>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</si>
  <si>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</si>
  <si>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</si>
  <si>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</si>
  <si>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</si>
  <si>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</si>
  <si>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</si>
  <si>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</si>
  <si>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</si>
  <si>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</si>
  <si>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</si>
  <si>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</si>
  <si>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</si>
  <si>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</si>
  <si>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</si>
  <si>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</si>
  <si>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</si>
  <si>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</si>
  <si>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</si>
  <si>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</si>
  <si>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</si>
  <si>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</si>
  <si>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</si>
  <si>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</si>
  <si>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</si>
  <si>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</si>
  <si>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</si>
  <si>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</si>
  <si>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</si>
  <si>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</si>
  <si>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</si>
  <si>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</si>
  <si>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</si>
  <si>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</si>
  <si>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</si>
  <si>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</si>
  <si>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</si>
  <si>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</si>
  <si>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</si>
  <si>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</si>
  <si>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</si>
  <si>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</si>
  <si>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</si>
  <si>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</si>
  <si>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</si>
  <si>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</si>
  <si>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</si>
  <si>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</si>
  <si>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</si>
  <si>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</si>
  <si>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</si>
  <si>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</si>
  <si>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</si>
  <si>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</si>
  <si>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</si>
  <si>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</si>
  <si>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</si>
  <si>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</si>
  <si>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</si>
  <si>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</si>
  <si>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</si>
  <si>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</si>
  <si>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</si>
  <si>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</si>
  <si>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</si>
  <si>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</si>
  <si>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</si>
  <si>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</si>
  <si>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</si>
  <si>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</si>
  <si>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</si>
  <si>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</si>
  <si>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</si>
  <si>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</si>
  <si>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</si>
  <si>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</si>
  <si>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</si>
  <si>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</si>
  <si>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</si>
  <si>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</si>
  <si>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</si>
  <si>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</si>
  <si>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</si>
  <si>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</si>
  <si>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</si>
  <si>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</si>
  <si>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</si>
  <si>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</si>
  <si>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</si>
  <si>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</si>
  <si>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</si>
  <si>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</si>
  <si>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</si>
  <si>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</si>
  <si>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</si>
  <si>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</si>
  <si>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</si>
  <si>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</si>
  <si>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</si>
  <si>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</si>
  <si>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</si>
  <si>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</si>
  <si>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</si>
  <si>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</si>
  <si>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</si>
  <si>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</si>
  <si>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</si>
  <si>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</si>
  <si>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</si>
  <si>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</si>
  <si>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</si>
  <si>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</si>
  <si>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</si>
  <si>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</si>
  <si>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</si>
  <si>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</si>
  <si>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</si>
  <si>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</si>
  <si>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</si>
  <si>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</si>
  <si>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</si>
  <si>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</si>
  <si>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</si>
  <si>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</si>
  <si>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</si>
  <si>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</si>
  <si>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</si>
  <si>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</si>
  <si>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</si>
  <si>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</si>
  <si>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</si>
  <si>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</si>
  <si>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</si>
  <si>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</si>
  <si>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</si>
  <si>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</si>
  <si>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</si>
  <si>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</si>
  <si>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</si>
  <si>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</si>
  <si>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</si>
  <si>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</si>
  <si>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</si>
  <si>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</si>
  <si>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</si>
  <si>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</si>
  <si>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</si>
  <si>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</si>
  <si>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</si>
  <si>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</si>
  <si>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</si>
  <si>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</si>
  <si>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</si>
  <si>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</si>
  <si>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</si>
  <si>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</si>
  <si>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</si>
  <si>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</si>
  <si>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</si>
  <si>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</si>
  <si>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</si>
  <si>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</si>
  <si>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</si>
  <si>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</si>
  <si>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</si>
  <si>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</si>
  <si>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</si>
  <si>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</si>
  <si>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</si>
  <si>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</si>
  <si>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</si>
  <si>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</si>
  <si>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</si>
  <si>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</si>
  <si>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</si>
  <si>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</si>
  <si>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</si>
  <si>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</si>
  <si>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</si>
  <si>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</si>
  <si>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</si>
  <si>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</si>
  <si>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</si>
  <si>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</si>
  <si>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</si>
  <si>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</si>
  <si>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</si>
  <si>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</si>
  <si>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</si>
  <si>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</si>
  <si>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</si>
  <si>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</si>
  <si>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</si>
  <si>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</si>
  <si>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</si>
  <si>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</si>
  <si>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</si>
  <si>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</si>
  <si>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</si>
  <si>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</si>
  <si>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</si>
  <si>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</si>
  <si>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</si>
  <si>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</si>
  <si>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</si>
  <si>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</si>
  <si>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</si>
  <si>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</si>
  <si>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</si>
  <si>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</si>
  <si>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</si>
  <si>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</si>
  <si>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</si>
  <si>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</si>
  <si>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</si>
  <si>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</si>
  <si>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</si>
  <si>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</si>
  <si>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</si>
  <si>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</si>
  <si>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</si>
  <si>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</si>
  <si>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</si>
  <si>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</si>
  <si>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</si>
  <si>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</si>
  <si>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</si>
  <si>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</si>
  <si>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</si>
  <si>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</si>
  <si>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</si>
  <si>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</si>
  <si>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</si>
  <si>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</si>
  <si>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</si>
  <si>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</si>
  <si>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</si>
  <si>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</si>
  <si>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</si>
  <si>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</si>
  <si>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</si>
  <si>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</si>
  <si>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</si>
  <si>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</si>
  <si>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</si>
  <si>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</si>
  <si>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</si>
  <si>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</si>
  <si>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</si>
  <si>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</si>
  <si>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</si>
  <si>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</si>
  <si>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</si>
  <si>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</si>
  <si>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</si>
  <si>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</si>
  <si>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</si>
  <si>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</si>
  <si>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</si>
  <si>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</si>
  <si>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</si>
  <si>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</si>
  <si>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</si>
  <si>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</si>
  <si>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</si>
  <si>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</si>
  <si>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</si>
  <si>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</si>
  <si>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</si>
  <si>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</si>
  <si>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</si>
  <si>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</si>
  <si>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</si>
  <si>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</si>
  <si>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</si>
  <si>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</si>
  <si>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</si>
  <si>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</si>
  <si>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</si>
  <si>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</si>
  <si>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</si>
  <si>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</si>
  <si>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</si>
  <si>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</si>
  <si>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</si>
  <si>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</si>
  <si>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</si>
  <si>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</si>
  <si>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</si>
  <si>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</si>
  <si>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</si>
  <si>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</si>
  <si>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</si>
  <si>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</si>
  <si>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</si>
  <si>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</si>
  <si>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</si>
  <si>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</si>
  <si>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</si>
  <si>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</si>
  <si>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</si>
  <si>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</si>
  <si>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</si>
  <si>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</si>
  <si>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</si>
  <si>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</si>
  <si>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</si>
  <si>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</si>
  <si>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</si>
  <si>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</si>
  <si>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</si>
  <si>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</si>
  <si>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</si>
  <si>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</si>
  <si>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</si>
  <si>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</si>
  <si>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</si>
  <si>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</si>
  <si>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</si>
  <si>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</si>
  <si>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</si>
  <si>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</si>
  <si>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</si>
  <si>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</si>
  <si>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</si>
  <si>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</si>
  <si>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</si>
  <si>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</si>
  <si>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</si>
  <si>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</si>
  <si>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</si>
  <si>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</si>
  <si>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</si>
  <si>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</si>
  <si>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</si>
  <si>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</si>
  <si>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</si>
  <si>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</si>
  <si>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</si>
  <si>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</si>
  <si>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</si>
  <si>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</si>
  <si>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</si>
  <si>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</si>
  <si>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</si>
  <si>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</si>
  <si>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</si>
  <si>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</si>
  <si>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</si>
  <si>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</si>
  <si>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</si>
  <si>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</si>
  <si>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</si>
  <si>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</si>
  <si>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</si>
  <si>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</si>
  <si>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</si>
  <si>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</si>
  <si>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</si>
  <si>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</si>
  <si>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</si>
  <si>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</si>
  <si>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</si>
  <si>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</si>
  <si>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</si>
  <si>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</si>
  <si>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</si>
  <si>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</si>
  <si>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</si>
  <si>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</si>
  <si>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</si>
  <si>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</si>
  <si>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</si>
  <si>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</si>
  <si>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</si>
  <si>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</si>
  <si>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</si>
  <si>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</si>
  <si>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</si>
  <si>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</si>
  <si>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</si>
  <si>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</si>
  <si>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</si>
  <si>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</si>
  <si>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</si>
  <si>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</si>
  <si>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</si>
  <si>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</si>
  <si>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</si>
  <si>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</si>
  <si>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</si>
  <si>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</si>
  <si>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</si>
  <si>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</si>
  <si>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</si>
  <si>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</si>
  <si>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</si>
  <si>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</si>
  <si>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</si>
  <si>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</si>
  <si>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</si>
  <si>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</si>
  <si>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</si>
  <si>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</si>
  <si>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</si>
  <si>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</si>
  <si>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</si>
  <si>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</si>
  <si>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</si>
  <si>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</si>
  <si>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</si>
  <si>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</si>
  <si>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</si>
  <si>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</si>
  <si>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</si>
  <si>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</si>
  <si>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</si>
  <si>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</si>
  <si>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</si>
  <si>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</si>
  <si>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</si>
  <si>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</si>
  <si>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</si>
  <si>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</si>
  <si>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</si>
  <si>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</si>
  <si>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</si>
  <si>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</si>
  <si>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</si>
  <si>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</si>
  <si>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</si>
  <si>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</si>
  <si>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</si>
  <si>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</si>
  <si>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</si>
  <si>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</si>
  <si>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</si>
  <si>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</si>
  <si>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</si>
  <si>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</si>
  <si>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</si>
  <si>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</si>
  <si>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</si>
  <si>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</si>
  <si>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</si>
  <si>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</si>
  <si>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</si>
  <si>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</si>
  <si>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</si>
  <si>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</si>
  <si>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</si>
  <si>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</si>
  <si>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</si>
  <si>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</si>
  <si>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</si>
  <si>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</si>
  <si>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</si>
  <si>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</si>
  <si>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</si>
  <si>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</si>
  <si>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</si>
  <si>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</si>
  <si>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</si>
  <si>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</si>
  <si>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</si>
  <si>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</si>
  <si>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</si>
  <si>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</si>
  <si>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</si>
  <si>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</si>
  <si>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</si>
  <si>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</si>
  <si>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</si>
  <si>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</si>
  <si>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</si>
  <si>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</si>
  <si>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</si>
  <si>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</si>
  <si>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</si>
  <si>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</si>
  <si>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</si>
  <si>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</si>
  <si>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</si>
  <si>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</si>
  <si>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</si>
  <si>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</si>
  <si>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</si>
  <si>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</si>
  <si>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</si>
  <si>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</si>
  <si>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</si>
  <si>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</si>
  <si>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</si>
  <si>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</si>
  <si>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</si>
  <si>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</si>
  <si>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</si>
  <si>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</si>
  <si>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</si>
  <si>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</si>
  <si>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</si>
  <si>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</si>
  <si>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</si>
  <si>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</si>
  <si>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</si>
  <si>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</si>
  <si>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</si>
  <si>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</si>
  <si>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</si>
  <si>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</si>
  <si>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</si>
  <si>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</si>
  <si>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</si>
  <si>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</si>
  <si>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</si>
  <si>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</si>
  <si>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</si>
  <si>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</si>
  <si>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</si>
  <si>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</si>
  <si>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</si>
  <si>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</si>
  <si>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</si>
  <si>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</si>
  <si>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</si>
  <si>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</si>
  <si>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</si>
  <si>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</si>
  <si>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</si>
  <si>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</si>
  <si>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</si>
  <si>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</si>
  <si>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</si>
  <si>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</si>
  <si>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</si>
  <si>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</si>
  <si>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</si>
  <si>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</si>
  <si>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</si>
  <si>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</si>
  <si>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</si>
  <si>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</si>
  <si>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</si>
  <si>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</si>
  <si>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</si>
  <si>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</si>
  <si>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</si>
  <si>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</si>
  <si>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</si>
  <si>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</si>
  <si>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</si>
  <si>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</si>
  <si>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</si>
  <si>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</si>
  <si>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</si>
  <si>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</si>
  <si>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</si>
  <si>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</si>
  <si>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</si>
  <si>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</si>
  <si>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</si>
  <si>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</si>
  <si>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</si>
  <si>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</si>
  <si>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</si>
  <si>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</si>
  <si>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</si>
  <si>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</si>
  <si>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</si>
  <si>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</si>
  <si>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</si>
  <si>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</si>
  <si>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</si>
  <si>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</si>
  <si>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</si>
  <si>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</si>
  <si>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</si>
  <si>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</si>
  <si>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</si>
  <si>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</si>
  <si>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</si>
  <si>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</si>
  <si>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</si>
  <si>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</si>
  <si>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</si>
  <si>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</si>
  <si>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</si>
  <si>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</si>
  <si>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</si>
  <si>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</si>
  <si>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</si>
  <si>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</si>
  <si>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</si>
  <si>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</si>
  <si>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</si>
  <si>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</si>
  <si>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</si>
  <si>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</si>
  <si>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</si>
  <si>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</si>
  <si>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</si>
  <si>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</si>
  <si>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</si>
  <si>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</si>
  <si>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</si>
  <si>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</si>
  <si>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</si>
  <si>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</si>
  <si>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</si>
  <si>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</si>
  <si>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</si>
  <si>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</si>
  <si>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</si>
  <si>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</si>
  <si>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</si>
  <si>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</si>
  <si>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</si>
  <si>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</si>
  <si>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</si>
  <si>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</si>
  <si>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</si>
  <si>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</si>
  <si>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</si>
  <si>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</si>
  <si>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</si>
  <si>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</si>
  <si>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</si>
  <si>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</si>
  <si>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</si>
  <si>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</si>
  <si>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</si>
  <si>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</si>
  <si>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</si>
  <si>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</si>
  <si>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</si>
  <si>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</si>
  <si>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</si>
  <si>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</si>
  <si>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</si>
  <si>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</si>
  <si>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</si>
  <si>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</si>
  <si>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</si>
  <si>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</si>
  <si>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</si>
  <si>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</si>
  <si>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</si>
  <si>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</si>
  <si>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</si>
  <si>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</si>
  <si>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</si>
  <si>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</si>
  <si>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</si>
  <si>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</si>
  <si>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</si>
  <si>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</si>
  <si>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</si>
  <si>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</si>
  <si>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</si>
  <si>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</si>
  <si>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</si>
  <si>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</si>
  <si>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</si>
  <si>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</si>
  <si>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</si>
  <si>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</si>
  <si>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</si>
  <si>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</si>
  <si>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</si>
  <si>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</si>
  <si>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</si>
  <si>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</si>
  <si>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</si>
  <si>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</si>
  <si>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</si>
  <si>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</si>
  <si>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</si>
  <si>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</si>
  <si>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</si>
  <si>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</si>
  <si>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</si>
  <si>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</si>
  <si>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</si>
  <si>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</si>
  <si>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</si>
  <si>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</si>
  <si>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</si>
  <si>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</si>
  <si>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</si>
  <si>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</si>
  <si>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</si>
  <si>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</si>
  <si>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</si>
  <si>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</si>
  <si>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</si>
  <si>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</si>
  <si>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</si>
  <si>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</si>
  <si>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</si>
  <si>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</si>
  <si>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</si>
  <si>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</si>
  <si>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</si>
  <si>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</si>
  <si>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</si>
  <si>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</si>
  <si>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</si>
  <si>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</si>
  <si>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</si>
  <si>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</si>
  <si>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</si>
  <si>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</si>
  <si>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</si>
  <si>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</si>
  <si>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</si>
  <si>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</si>
  <si>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</si>
  <si>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</si>
  <si>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</si>
  <si>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</si>
  <si>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</si>
  <si>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</si>
  <si>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</si>
  <si>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</si>
  <si>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</si>
  <si>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</si>
  <si>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</si>
  <si>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</si>
  <si>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</si>
  <si>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</si>
  <si>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</si>
  <si>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</si>
  <si>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</si>
  <si>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</si>
  <si>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</si>
  <si>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</si>
  <si>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</si>
  <si>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</si>
  <si>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</si>
  <si>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</si>
  <si>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</si>
  <si>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</si>
  <si>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</si>
  <si>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</si>
  <si>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</si>
  <si>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</si>
  <si>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</si>
  <si>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</si>
  <si>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</si>
  <si>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</si>
  <si>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</si>
  <si>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</si>
  <si>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</si>
  <si>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</si>
  <si>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</si>
  <si>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</si>
  <si>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</si>
  <si>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</si>
  <si>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</si>
  <si>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</si>
  <si>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</si>
  <si>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</si>
  <si>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</si>
  <si>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</si>
  <si>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</si>
  <si>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</si>
  <si>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</si>
  <si>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</si>
  <si>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</si>
  <si>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</si>
  <si>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</si>
  <si>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</si>
  <si>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</si>
  <si>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</si>
  <si>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</si>
  <si>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</si>
  <si>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</si>
  <si>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</si>
  <si>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</si>
  <si>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</si>
  <si>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</si>
  <si>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</si>
  <si>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</si>
  <si>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</si>
  <si>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</si>
  <si>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</si>
  <si>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</si>
  <si>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</si>
  <si>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</si>
  <si>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</si>
  <si>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</si>
  <si>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</si>
  <si>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</si>
  <si>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</si>
  <si>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</si>
  <si>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</si>
  <si>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</si>
  <si>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</si>
  <si>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</si>
  <si>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</si>
  <si>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</si>
  <si>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</si>
  <si>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</si>
  <si>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</si>
  <si>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</si>
  <si>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</si>
  <si>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</si>
  <si>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</si>
  <si>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</si>
  <si>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</si>
  <si>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</si>
  <si>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</si>
  <si>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</si>
  <si>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</si>
  <si>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</si>
  <si>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</si>
  <si>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</si>
  <si>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</si>
  <si>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</si>
  <si>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</si>
  <si>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</si>
  <si>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</si>
  <si>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</si>
  <si>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</si>
  <si>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</si>
  <si>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</si>
  <si>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</si>
  <si>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</si>
  <si>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</si>
  <si>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</si>
  <si>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</si>
  <si>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</si>
  <si>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</si>
  <si>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</si>
  <si>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</si>
  <si>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</si>
  <si>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</si>
  <si>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</si>
  <si>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</si>
  <si>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</si>
  <si>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</si>
  <si>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</si>
  <si>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</si>
  <si>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</si>
  <si>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</si>
  <si>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</si>
  <si>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</si>
  <si>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</si>
  <si>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</si>
  <si>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</si>
  <si>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</si>
  <si>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</si>
  <si>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</si>
  <si>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</si>
  <si>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</si>
  <si>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</si>
  <si>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</si>
  <si>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</si>
  <si>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</si>
  <si>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</si>
  <si>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</si>
  <si>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</si>
  <si>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</si>
  <si>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</si>
  <si>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</si>
  <si>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</si>
  <si>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</si>
  <si>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</si>
  <si>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</si>
  <si>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</si>
  <si>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</si>
  <si>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</si>
  <si>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</si>
  <si>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</si>
  <si>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</si>
  <si>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</si>
  <si>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</si>
  <si>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</si>
  <si>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</si>
  <si>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</si>
  <si>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</si>
  <si>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</si>
  <si>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</si>
  <si>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</si>
  <si>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</si>
  <si>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</si>
  <si>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</si>
  <si>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</si>
  <si>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</si>
  <si>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</si>
  <si>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</si>
  <si>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</si>
  <si>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</si>
  <si>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</si>
  <si>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</si>
  <si>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</si>
  <si>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</si>
  <si>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</si>
  <si>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</si>
  <si>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</si>
  <si>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</si>
  <si>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</si>
  <si>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</si>
  <si>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</si>
  <si>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</si>
  <si>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</si>
  <si>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</si>
  <si>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</si>
  <si>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</si>
  <si>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</si>
  <si>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</si>
  <si>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</si>
  <si>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</si>
  <si>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</si>
  <si>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</si>
  <si>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</si>
  <si>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</si>
  <si>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</si>
  <si>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</si>
  <si>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</si>
  <si>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</si>
  <si>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</si>
  <si>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</si>
  <si>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</si>
  <si>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</si>
  <si>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</si>
  <si>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</si>
  <si>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</si>
  <si>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</si>
  <si>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</si>
  <si>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</si>
  <si>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</si>
  <si>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</si>
  <si>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</si>
  <si>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</si>
  <si>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</si>
  <si>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</si>
  <si>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</si>
  <si>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</si>
  <si>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</si>
  <si>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</si>
  <si>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</si>
  <si>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</si>
  <si>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</si>
  <si>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</si>
  <si>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</si>
  <si>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</si>
  <si>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</si>
  <si>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</si>
  <si>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</si>
  <si>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</si>
  <si>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</si>
  <si>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</si>
  <si>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</si>
  <si>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</si>
  <si>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</si>
  <si>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</si>
  <si>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</si>
  <si>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</si>
  <si>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</si>
  <si>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</si>
  <si>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</si>
  <si>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</si>
  <si>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</si>
  <si>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</si>
  <si>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</si>
  <si>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</si>
  <si>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</si>
  <si>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</si>
  <si>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</si>
  <si>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</si>
  <si>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</si>
  <si>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</si>
  <si>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</si>
  <si>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</si>
  <si>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</si>
  <si>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</si>
  <si>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</si>
  <si>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</si>
  <si>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</si>
  <si>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</si>
  <si>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</si>
  <si>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</si>
  <si>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</si>
  <si>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</si>
  <si>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</si>
  <si>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</si>
  <si>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</si>
  <si>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</si>
  <si>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</si>
  <si>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</si>
  <si>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</si>
  <si>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</si>
  <si>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</si>
  <si>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</si>
  <si>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</si>
  <si>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</si>
  <si>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</si>
  <si>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</si>
  <si>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</si>
  <si>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</si>
  <si>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</si>
  <si>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</si>
  <si>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</si>
  <si>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</si>
  <si>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</si>
  <si>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</si>
  <si>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</si>
  <si>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</si>
  <si>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</si>
  <si>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</si>
  <si>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</si>
  <si>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</si>
  <si>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</si>
  <si>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</si>
  <si>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</si>
  <si>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</si>
  <si>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</si>
  <si>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</si>
  <si>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</si>
  <si>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</si>
  <si>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</si>
  <si>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</si>
  <si>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</si>
  <si>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</si>
  <si>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</si>
  <si>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</si>
  <si>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</si>
  <si>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</si>
  <si>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</si>
  <si>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</si>
  <si>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</si>
  <si>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</si>
  <si>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</si>
  <si>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</si>
  <si>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</si>
  <si>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</si>
  <si>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</si>
  <si>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</si>
  <si>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</si>
  <si>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</si>
  <si>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</si>
  <si>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</si>
  <si>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</si>
  <si>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</si>
  <si>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</si>
  <si>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</si>
  <si>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</si>
  <si>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</si>
  <si>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</si>
  <si>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</si>
  <si>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</si>
  <si>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</si>
  <si>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</si>
  <si>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</si>
  <si>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</si>
  <si>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</si>
  <si>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</si>
  <si>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</si>
  <si>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</si>
  <si>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</si>
  <si>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</si>
  <si>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</si>
  <si>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</si>
  <si>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</si>
  <si>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</si>
  <si>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</si>
  <si>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</si>
  <si>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</si>
  <si>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</si>
  <si>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</si>
  <si>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</si>
  <si>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</si>
  <si>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</si>
  <si>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</si>
  <si>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</si>
  <si>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</si>
  <si>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</si>
  <si>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</si>
  <si>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</si>
  <si>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</si>
  <si>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</si>
  <si>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</si>
  <si>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</si>
  <si>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</si>
  <si>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</si>
  <si>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</si>
  <si>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</si>
  <si>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</si>
  <si>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</si>
  <si>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</si>
  <si>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</si>
  <si>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</si>
  <si>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</si>
  <si>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</si>
  <si>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</si>
  <si>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</si>
  <si>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</si>
  <si>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</si>
  <si>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</si>
  <si>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</si>
  <si>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</si>
  <si>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</si>
  <si>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</si>
  <si>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</si>
  <si>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</si>
  <si>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</si>
  <si>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</si>
  <si>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</si>
  <si>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</si>
  <si>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</si>
  <si>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</si>
  <si>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</si>
  <si>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</si>
  <si>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</si>
  <si>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</si>
  <si>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</si>
  <si>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</si>
  <si>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</si>
  <si>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</si>
  <si>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</si>
  <si>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</si>
  <si>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</si>
  <si>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</si>
  <si>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</si>
  <si>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</si>
  <si>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</si>
  <si>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</si>
  <si>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</si>
  <si>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</si>
  <si>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</si>
  <si>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</si>
  <si>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</si>
  <si>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</si>
  <si>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</si>
  <si>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</si>
  <si>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</si>
  <si>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</si>
  <si>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</si>
  <si>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</si>
  <si>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</si>
  <si>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</si>
  <si>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</si>
  <si>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</si>
  <si>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</si>
  <si>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</si>
  <si>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</si>
  <si>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</si>
  <si>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</si>
  <si>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</si>
  <si>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</si>
  <si>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</si>
  <si>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</si>
  <si>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</si>
  <si>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</si>
  <si>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</si>
  <si>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</si>
  <si>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</si>
  <si>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</si>
  <si>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</si>
  <si>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</si>
  <si>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</si>
  <si>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</si>
  <si>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</si>
  <si>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</si>
  <si>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</si>
  <si>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</si>
  <si>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</si>
  <si>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</si>
  <si>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</si>
  <si>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</si>
  <si>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</si>
  <si>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</si>
  <si>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</si>
  <si>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</si>
  <si>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</si>
  <si>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</si>
  <si>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</si>
  <si>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</si>
  <si>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</si>
  <si>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</si>
  <si>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</si>
  <si>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</si>
  <si>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</si>
  <si>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</si>
  <si>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</si>
  <si>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</si>
  <si>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</si>
  <si>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</si>
  <si>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</si>
  <si>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</si>
  <si>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</si>
  <si>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</si>
  <si>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</si>
  <si>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</si>
  <si>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</si>
  <si>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</si>
  <si>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</si>
  <si>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</si>
  <si>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</si>
  <si>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</si>
  <si>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</si>
  <si>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</si>
  <si>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</si>
  <si>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</si>
  <si>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</si>
  <si>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</si>
  <si>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</si>
  <si>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</si>
  <si>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</si>
  <si>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</si>
  <si>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</si>
  <si>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</si>
  <si>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</si>
  <si>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</si>
  <si>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</si>
  <si>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</si>
  <si>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</si>
  <si>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</si>
  <si>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</si>
  <si>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</si>
  <si>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</si>
  <si>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</si>
  <si>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</si>
  <si>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</si>
  <si>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</si>
  <si>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</si>
  <si>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</si>
  <si>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</si>
  <si>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</si>
  <si>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</si>
  <si>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</si>
  <si>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</si>
  <si>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</si>
  <si>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</si>
  <si>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</si>
  <si>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</si>
  <si>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</si>
  <si>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</si>
  <si>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</si>
  <si>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</si>
  <si>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</si>
  <si>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</si>
  <si>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</si>
  <si>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</si>
  <si>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</si>
  <si>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</si>
  <si>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</si>
  <si>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</si>
  <si>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</si>
  <si>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</si>
  <si>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</si>
  <si>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</si>
  <si>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</si>
  <si>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</si>
  <si>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</si>
  <si>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</si>
  <si>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</si>
  <si>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</si>
  <si>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</si>
  <si>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</si>
  <si>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</si>
  <si>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</si>
  <si>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</si>
  <si>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</si>
  <si>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</si>
  <si>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</si>
  <si>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</si>
  <si>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</si>
  <si>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</si>
  <si>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</si>
  <si>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</si>
  <si>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</si>
  <si>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</si>
  <si>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</si>
  <si>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</si>
  <si>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</si>
  <si>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</si>
  <si>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</si>
  <si>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</si>
  <si>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</si>
  <si>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</si>
  <si>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</si>
  <si>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</si>
  <si>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</si>
  <si>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</si>
  <si>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</si>
  <si>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</si>
  <si>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</si>
  <si>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</si>
  <si>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</si>
  <si>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</si>
  <si>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</si>
  <si>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</si>
  <si>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</si>
  <si>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</si>
  <si>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</si>
  <si>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</si>
  <si>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</si>
  <si>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</si>
  <si>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</si>
  <si>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</si>
  <si>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</si>
  <si>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</si>
  <si>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</si>
  <si>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</si>
  <si>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</si>
  <si>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</si>
  <si>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</si>
  <si>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</si>
  <si>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</si>
  <si>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</si>
  <si>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</si>
  <si>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</si>
  <si>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</si>
  <si>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</si>
  <si>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</si>
  <si>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</si>
  <si>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</si>
  <si>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</si>
  <si>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</si>
  <si>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</si>
  <si>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</si>
  <si>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</si>
  <si>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</si>
  <si>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</si>
  <si>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</si>
  <si>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</si>
  <si>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</si>
  <si>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</si>
  <si>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</si>
  <si>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</si>
  <si>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</si>
  <si>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</si>
  <si>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</si>
  <si>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</si>
  <si>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</si>
  <si>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</si>
  <si>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</si>
  <si>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</si>
  <si>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</si>
  <si>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</si>
  <si>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</si>
  <si>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</si>
  <si>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</si>
  <si>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</si>
  <si>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</si>
  <si>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</si>
  <si>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</si>
  <si>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</si>
  <si>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</si>
  <si>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</si>
  <si>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</si>
  <si>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</si>
  <si>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</si>
  <si>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</si>
  <si>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</si>
  <si>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</si>
  <si>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</si>
  <si>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</si>
  <si>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</si>
  <si>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</si>
  <si>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</si>
  <si>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</si>
  <si>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</si>
  <si>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</si>
  <si>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</si>
  <si>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</si>
  <si>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</si>
  <si>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</si>
  <si>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</si>
  <si>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</si>
  <si>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</si>
  <si>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</si>
  <si>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</si>
  <si>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</si>
  <si>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</si>
  <si>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</si>
  <si>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</si>
  <si>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</si>
  <si>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</si>
  <si>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</si>
  <si>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</si>
  <si>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</si>
  <si>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</si>
  <si>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</si>
  <si>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</si>
  <si>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</si>
  <si>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</si>
  <si>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</si>
  <si>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</si>
  <si>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</si>
  <si>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</si>
  <si>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</si>
  <si>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</si>
  <si>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</si>
  <si>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</si>
  <si>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</si>
  <si>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</si>
  <si>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</si>
  <si>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</si>
  <si>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</si>
  <si>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</si>
  <si>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</si>
  <si>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</si>
  <si>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</si>
  <si>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</si>
  <si>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</si>
  <si>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</si>
  <si>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</si>
  <si>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</si>
  <si>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</si>
  <si>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</si>
  <si>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</si>
  <si>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</si>
  <si>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</si>
  <si>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</si>
  <si>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</si>
  <si>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</si>
  <si>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</si>
  <si>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</si>
  <si>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</si>
  <si>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</si>
  <si>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</si>
  <si>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</si>
  <si>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</si>
  <si>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</si>
  <si>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</si>
  <si>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</si>
  <si>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</si>
  <si>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</si>
  <si>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</si>
  <si>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</si>
  <si>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</si>
  <si>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</si>
  <si>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</si>
  <si>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</si>
  <si>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</si>
  <si>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</si>
  <si>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</si>
  <si>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</si>
  <si>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</si>
  <si>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</si>
  <si>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</si>
  <si>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</si>
  <si>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</si>
  <si>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</si>
  <si>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</si>
  <si>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</si>
  <si>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</si>
  <si>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</si>
  <si>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</si>
  <si>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</si>
  <si>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</si>
  <si>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</si>
  <si>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</si>
  <si>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</si>
  <si>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</si>
  <si>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</si>
  <si>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</si>
  <si>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</si>
  <si>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</si>
  <si>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</si>
  <si>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</si>
  <si>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</si>
  <si>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</si>
  <si>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</si>
  <si>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</si>
  <si>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</si>
  <si>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</si>
  <si>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</si>
  <si>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</si>
  <si>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</si>
  <si>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</si>
  <si>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</si>
  <si>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</si>
  <si>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</si>
  <si>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</si>
  <si>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</si>
  <si>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</si>
  <si>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</si>
  <si>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</si>
  <si>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</si>
  <si>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</si>
  <si>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</si>
  <si>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</si>
  <si>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</si>
  <si>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</si>
  <si>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</si>
  <si>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</si>
  <si>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</si>
  <si>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</si>
  <si>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</si>
  <si>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</si>
  <si>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</si>
  <si>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</si>
  <si>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</si>
  <si>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</si>
  <si>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</si>
  <si>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</si>
  <si>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</si>
  <si>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</si>
  <si>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</si>
  <si>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</si>
  <si>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</si>
  <si>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</si>
  <si>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</si>
  <si>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</si>
  <si>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</si>
  <si>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</si>
  <si>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</si>
  <si>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</si>
  <si>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</si>
  <si>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</si>
  <si>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</si>
  <si>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</si>
  <si>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</si>
  <si>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</si>
  <si>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</si>
  <si>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</si>
  <si>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</si>
  <si>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</si>
  <si>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</si>
  <si>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</si>
  <si>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</si>
  <si>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</si>
  <si>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</si>
  <si>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</si>
  <si>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</si>
  <si>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</si>
  <si>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</si>
  <si>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</si>
  <si>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</si>
  <si>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</si>
  <si>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</si>
  <si>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</si>
  <si>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</si>
  <si>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</si>
  <si>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</si>
  <si>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</si>
  <si>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</si>
  <si>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</si>
  <si>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</si>
  <si>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</si>
  <si>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</si>
  <si>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</si>
  <si>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</si>
  <si>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</si>
  <si>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</si>
  <si>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</si>
  <si>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</si>
  <si>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</si>
  <si>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</si>
  <si>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</si>
  <si>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</si>
  <si>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</si>
  <si>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</si>
  <si>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</si>
  <si>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</si>
  <si>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</si>
  <si>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</si>
  <si>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</si>
  <si>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</si>
  <si>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</si>
  <si>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</si>
  <si>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</si>
  <si>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</si>
  <si>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</si>
  <si>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</si>
  <si>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</si>
  <si>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</si>
  <si>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</si>
  <si>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</si>
  <si>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</si>
  <si>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</si>
  <si>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</si>
  <si>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</si>
  <si>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</si>
  <si>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</si>
  <si>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</si>
  <si>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</si>
  <si>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</si>
  <si>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</si>
  <si>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</si>
  <si>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</si>
  <si>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</si>
  <si>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</si>
  <si>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</si>
  <si>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</si>
  <si>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</si>
  <si>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</si>
  <si>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</si>
  <si>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</si>
  <si>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</si>
  <si>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</si>
  <si>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</si>
  <si>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</si>
  <si>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</si>
  <si>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</si>
  <si>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</si>
  <si>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</si>
  <si>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</si>
  <si>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</si>
  <si>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</si>
  <si>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</si>
  <si>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</si>
  <si>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</si>
  <si>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</si>
  <si>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</si>
  <si>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</si>
  <si>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</si>
  <si>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</si>
  <si>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</si>
  <si>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</si>
  <si>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</si>
  <si>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</si>
  <si>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</si>
  <si>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</si>
  <si>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</si>
  <si>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</si>
  <si>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</si>
  <si>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</si>
  <si>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</si>
  <si>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</si>
  <si>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</si>
  <si>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</si>
  <si>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</si>
  <si>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</si>
  <si>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</si>
  <si>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</si>
  <si>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</si>
  <si>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</si>
  <si>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</si>
  <si>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</si>
  <si>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</si>
  <si>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</si>
  <si>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</si>
  <si>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</si>
  <si>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</si>
  <si>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</si>
  <si>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</si>
  <si>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</si>
  <si>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</si>
  <si>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</si>
  <si>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</si>
  <si>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</si>
  <si>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</si>
  <si>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</si>
  <si>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</si>
  <si>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</si>
  <si>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</si>
  <si>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</si>
  <si>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</si>
  <si>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</si>
  <si>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</si>
  <si>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</si>
  <si>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</si>
  <si>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</si>
  <si>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</si>
  <si>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</si>
  <si>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</si>
  <si>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</si>
  <si>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</si>
  <si>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</si>
  <si>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</si>
  <si>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</si>
  <si>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</si>
  <si>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</si>
  <si>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</si>
  <si>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</si>
  <si>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</si>
  <si>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</si>
  <si>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</si>
  <si>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</si>
  <si>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</si>
  <si>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</si>
  <si>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</si>
  <si>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</si>
  <si>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</si>
  <si>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</si>
  <si>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</si>
  <si>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</si>
  <si>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</si>
  <si>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</si>
  <si>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</si>
  <si>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</si>
  <si>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</si>
  <si>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</si>
  <si>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</si>
  <si>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</si>
  <si>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</si>
  <si>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</si>
  <si>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</si>
  <si>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</si>
  <si>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</si>
  <si>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</si>
  <si>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</si>
  <si>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</si>
  <si>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</si>
  <si>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</si>
  <si>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</si>
  <si>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</si>
  <si>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</si>
  <si>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</si>
  <si>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</si>
  <si>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</si>
  <si>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</si>
  <si>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</si>
  <si>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</si>
  <si>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</si>
  <si>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</si>
  <si>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</si>
  <si>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</si>
  <si>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</si>
  <si>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</si>
  <si>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</si>
  <si>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</si>
  <si>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</si>
  <si>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</si>
  <si>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</si>
  <si>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</si>
  <si>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</si>
  <si>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</si>
  <si>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</si>
  <si>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</si>
  <si>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</si>
  <si>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</si>
  <si>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</si>
  <si>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</si>
  <si>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</si>
  <si>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</si>
  <si>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</si>
  <si>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</si>
  <si>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</si>
  <si>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</si>
  <si>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</si>
  <si>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</si>
  <si>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</si>
  <si>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</si>
  <si>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</si>
  <si>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</si>
  <si>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</si>
  <si>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</si>
  <si>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</si>
  <si>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</si>
  <si>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</si>
  <si>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</si>
  <si>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</si>
  <si>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</si>
  <si>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</si>
  <si>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</si>
  <si>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</si>
  <si>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</si>
  <si>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</si>
  <si>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</si>
  <si>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</si>
  <si>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</si>
  <si>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</si>
  <si>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</si>
  <si>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</si>
  <si>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</si>
  <si>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</si>
  <si>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</si>
  <si>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</si>
  <si>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</si>
  <si>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</si>
  <si>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</si>
  <si>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</si>
  <si>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</si>
  <si>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</si>
  <si>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</si>
  <si>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</si>
  <si>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</si>
  <si>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</si>
  <si>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</si>
  <si>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</si>
  <si>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</si>
  <si>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</si>
  <si>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</si>
  <si>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</si>
  <si>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</si>
  <si>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</si>
  <si>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</si>
  <si>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</si>
  <si>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</si>
  <si>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</si>
  <si>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</si>
  <si>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</si>
  <si>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</si>
  <si>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</si>
  <si>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</si>
  <si>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</si>
  <si>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</si>
  <si>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</si>
  <si>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</si>
  <si>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</si>
  <si>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</si>
  <si>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</si>
  <si>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</si>
  <si>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</si>
  <si>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</si>
  <si>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</si>
  <si>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</si>
  <si>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</si>
  <si>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</si>
  <si>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</si>
  <si>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</si>
  <si>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</si>
  <si>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</si>
  <si>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</si>
  <si>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</si>
  <si>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</si>
  <si>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</si>
  <si>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</si>
  <si>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</si>
  <si>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</si>
  <si>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</si>
  <si>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</si>
  <si>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</si>
  <si>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</si>
  <si>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</si>
  <si>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</si>
  <si>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</si>
  <si>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</si>
  <si>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</si>
  <si>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</si>
  <si>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</si>
  <si>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</si>
  <si>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</si>
  <si>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</si>
  <si>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</si>
  <si>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</si>
  <si>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</si>
  <si>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</si>
  <si>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</si>
  <si>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</si>
  <si>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</si>
  <si>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</si>
  <si>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</si>
  <si>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</si>
  <si>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</si>
  <si>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</si>
  <si>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</si>
  <si>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</si>
  <si>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</si>
  <si>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</si>
  <si>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</si>
  <si>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</si>
  <si>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</si>
  <si>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</si>
  <si>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</si>
  <si>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</si>
  <si>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</si>
  <si>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</si>
  <si>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</si>
  <si>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</si>
  <si>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</si>
  <si>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</si>
  <si>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</si>
  <si>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</si>
  <si>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</si>
  <si>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</si>
  <si>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</si>
  <si>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</si>
  <si>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</si>
  <si>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</si>
  <si>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</si>
  <si>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</si>
  <si>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</si>
  <si>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</si>
  <si>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</si>
  <si>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</si>
  <si>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</si>
  <si>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</si>
  <si>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</si>
  <si>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</si>
  <si>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</si>
  <si>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</si>
  <si>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</si>
  <si>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</si>
  <si>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</si>
  <si>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</si>
  <si>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</si>
  <si>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</si>
  <si>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</si>
  <si>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</si>
  <si>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</si>
  <si>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</si>
  <si>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</si>
  <si>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</si>
  <si>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</si>
  <si>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</si>
  <si>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</si>
  <si>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</si>
  <si>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</si>
  <si>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</si>
  <si>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</si>
  <si>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</si>
  <si>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</si>
  <si>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</si>
  <si>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</si>
  <si>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</si>
  <si>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</si>
  <si>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</si>
  <si>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</si>
  <si>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</si>
  <si>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</si>
  <si>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</si>
  <si>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</si>
  <si>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</si>
  <si>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</si>
  <si>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</si>
  <si>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</si>
  <si>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</si>
  <si>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</si>
  <si>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</si>
  <si>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</si>
  <si>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</si>
  <si>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</si>
  <si>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</si>
  <si>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</si>
  <si>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</si>
  <si>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</si>
  <si>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</si>
  <si>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</si>
  <si>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</si>
  <si>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</si>
  <si>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</si>
  <si>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</si>
  <si>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</si>
  <si>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</si>
  <si>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</si>
  <si>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</si>
  <si>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</si>
  <si>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</si>
  <si>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</si>
  <si>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</si>
  <si>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</si>
  <si>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</si>
  <si>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</si>
  <si>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</si>
  <si>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</si>
  <si>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</si>
  <si>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</si>
  <si>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</si>
  <si>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</si>
  <si>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</si>
  <si>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</si>
  <si>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</si>
  <si>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</si>
  <si>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</si>
  <si>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</si>
  <si>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</si>
  <si>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</si>
  <si>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</si>
  <si>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</si>
  <si>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</si>
  <si>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</si>
  <si>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</si>
  <si>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</si>
  <si>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</si>
  <si>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</si>
  <si>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</si>
  <si>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</si>
  <si>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</si>
  <si>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</si>
  <si>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</si>
  <si>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</si>
  <si>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</si>
  <si>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</si>
  <si>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</si>
  <si>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</si>
  <si>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</si>
  <si>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</si>
  <si>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</si>
  <si>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</si>
  <si>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</si>
  <si>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</si>
  <si>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</si>
  <si>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</si>
  <si>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</si>
  <si>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</si>
  <si>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</si>
  <si>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</si>
  <si>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</si>
  <si>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</si>
  <si>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</si>
  <si>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</si>
  <si>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</si>
  <si>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</si>
  <si>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</si>
  <si>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</si>
  <si>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</si>
  <si>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</si>
  <si>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</si>
  <si>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</si>
  <si>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</si>
  <si>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</si>
  <si>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</si>
  <si>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</si>
  <si>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</si>
  <si>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</si>
  <si>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</si>
  <si>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</si>
  <si>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</si>
  <si>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</si>
  <si>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</si>
  <si>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</si>
  <si>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</si>
  <si>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</si>
  <si>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</si>
  <si>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</si>
  <si>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</si>
  <si>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</si>
  <si>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</si>
  <si>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</si>
  <si>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</si>
  <si>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</si>
  <si>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</si>
  <si>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</si>
  <si>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</si>
  <si>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</si>
  <si>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</si>
  <si>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</si>
  <si>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</si>
  <si>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</si>
  <si>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</si>
  <si>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</si>
  <si>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</si>
  <si>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</si>
  <si>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</si>
  <si>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</si>
  <si>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</si>
  <si>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</si>
  <si>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</si>
  <si>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</si>
  <si>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</si>
  <si>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</si>
  <si>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</si>
  <si>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</si>
  <si>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</si>
  <si>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</si>
  <si>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</si>
  <si>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</si>
  <si>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</si>
  <si>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</si>
  <si>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</si>
  <si>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</si>
  <si>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</si>
  <si>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</si>
  <si>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</si>
  <si>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</si>
  <si>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</si>
  <si>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</si>
  <si>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</si>
  <si>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</si>
  <si>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</si>
  <si>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</si>
  <si>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</si>
  <si>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</si>
  <si>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</si>
  <si>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</si>
  <si>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</si>
  <si>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</si>
  <si>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</si>
  <si>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</si>
  <si>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</si>
  <si>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</si>
  <si>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</si>
  <si>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</si>
  <si>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</si>
  <si>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</si>
  <si>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</si>
  <si>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</si>
  <si>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</si>
  <si>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</si>
  <si>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</si>
  <si>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</si>
  <si>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</si>
  <si>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</si>
  <si>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</si>
  <si>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</si>
  <si>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</si>
  <si>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</si>
  <si>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</si>
  <si>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</si>
  <si>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</si>
  <si>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</si>
  <si>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</si>
  <si>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</si>
  <si>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</si>
  <si>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</si>
  <si>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</si>
  <si>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</si>
  <si>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</si>
  <si>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</si>
  <si>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</si>
  <si>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</si>
  <si>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</si>
  <si>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</si>
  <si>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</si>
  <si>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</si>
  <si>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</si>
  <si>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</si>
  <si>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</si>
  <si>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</si>
  <si>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</si>
  <si>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</si>
  <si>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</si>
  <si>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</si>
  <si>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</si>
  <si>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</si>
  <si>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</si>
  <si>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</si>
  <si>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</si>
  <si>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</si>
  <si>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</si>
  <si>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</si>
  <si>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</si>
  <si>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</si>
  <si>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</si>
  <si>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</si>
  <si>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</si>
  <si>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</si>
  <si>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</si>
  <si>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</si>
  <si>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</si>
  <si>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</si>
  <si>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</si>
  <si>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</si>
  <si>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</si>
  <si>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</si>
  <si>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</si>
  <si>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</si>
  <si>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</si>
  <si>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</si>
  <si>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</si>
  <si>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</si>
  <si>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</si>
  <si>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</si>
  <si>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</si>
  <si>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</si>
  <si>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</si>
  <si>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</si>
  <si>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</si>
  <si>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</si>
  <si>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</si>
  <si>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</si>
  <si>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</si>
  <si>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</si>
  <si>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</si>
  <si>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</si>
  <si>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</si>
  <si>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</si>
  <si>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</si>
  <si>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</si>
  <si>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</si>
  <si>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</si>
  <si>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</si>
  <si>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</si>
  <si>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</si>
  <si>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</si>
  <si>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</si>
  <si>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</si>
  <si>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</si>
  <si>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</si>
  <si>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</si>
  <si>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</si>
  <si>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</si>
  <si>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</si>
  <si>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</si>
  <si>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</si>
  <si>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</si>
  <si>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</si>
  <si>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</si>
  <si>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</si>
  <si>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</si>
  <si>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</si>
  <si>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</si>
  <si>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</si>
  <si>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</si>
  <si>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</si>
  <si>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</si>
  <si>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</si>
  <si>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</si>
  <si>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</si>
  <si>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</si>
  <si>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</si>
  <si>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</si>
  <si>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</si>
  <si>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</si>
  <si>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</si>
  <si>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</si>
  <si>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</si>
  <si>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</si>
  <si>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</si>
  <si>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</si>
  <si>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</si>
  <si>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</si>
  <si>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</si>
  <si>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</si>
  <si>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</si>
  <si>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</si>
  <si>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</si>
  <si>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</si>
  <si>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</si>
  <si>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</si>
  <si>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</si>
  <si>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</si>
  <si>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</si>
  <si>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</si>
  <si>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</si>
  <si>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</si>
  <si>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</si>
  <si>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</si>
  <si>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</si>
  <si>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</si>
  <si>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</si>
  <si>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</si>
  <si>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</si>
  <si>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</si>
  <si>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</si>
  <si>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</si>
  <si>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</si>
  <si>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</si>
  <si>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</si>
  <si>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</si>
  <si>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</si>
  <si>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</si>
  <si>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</si>
  <si>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</si>
  <si>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</si>
  <si>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</si>
  <si>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</si>
  <si>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</si>
  <si>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</si>
  <si>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</si>
  <si>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</si>
  <si>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</si>
  <si>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</si>
  <si>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</si>
  <si>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</si>
  <si>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</si>
  <si>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</si>
  <si>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</si>
  <si>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</si>
  <si>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</si>
  <si>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</si>
  <si>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</si>
  <si>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</si>
  <si>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</si>
  <si>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</si>
  <si>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</si>
  <si>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</si>
  <si>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</si>
  <si>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</si>
  <si>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</si>
  <si>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</si>
  <si>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</si>
  <si>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</si>
  <si>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</si>
  <si>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</si>
  <si>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</si>
  <si>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</si>
  <si>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</si>
  <si>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</si>
  <si>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</si>
  <si>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</si>
  <si>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</si>
  <si>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</si>
  <si>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</si>
  <si>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</si>
  <si>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</si>
  <si>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</si>
  <si>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</si>
  <si>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</si>
  <si>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</si>
  <si>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</si>
  <si>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</si>
  <si>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</si>
  <si>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</si>
  <si>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</si>
  <si>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</si>
  <si>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</si>
  <si>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</si>
  <si>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</si>
  <si>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</si>
  <si>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</si>
  <si>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</si>
  <si>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</si>
  <si>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</si>
  <si>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</si>
  <si>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</si>
  <si>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</si>
  <si>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</si>
  <si>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</si>
  <si>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</si>
  <si>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</si>
  <si>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</si>
  <si>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</si>
  <si>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</si>
  <si>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</si>
  <si>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</si>
  <si>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</si>
  <si>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</si>
  <si>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</si>
  <si>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</si>
  <si>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</si>
  <si>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</si>
  <si>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</si>
  <si>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</si>
  <si>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</si>
  <si>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</si>
  <si>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</si>
  <si>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</si>
  <si>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</si>
  <si>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</si>
  <si>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</si>
  <si>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</si>
  <si>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</si>
  <si>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</si>
  <si>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</si>
  <si>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</si>
  <si>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</si>
  <si>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</si>
  <si>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</si>
  <si>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</si>
  <si>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</si>
  <si>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</si>
  <si>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</si>
  <si>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</si>
  <si>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</si>
  <si>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</si>
  <si>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</si>
  <si>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</si>
  <si>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</si>
  <si>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</si>
  <si>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</si>
  <si>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</si>
  <si>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</si>
  <si>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</si>
  <si>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</si>
  <si>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</si>
  <si>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</si>
  <si>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</si>
  <si>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</si>
  <si>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</si>
  <si>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</si>
  <si>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</si>
  <si>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</si>
  <si>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</si>
  <si>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</si>
  <si>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</si>
  <si>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</si>
  <si>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</si>
  <si>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</si>
  <si>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</si>
  <si>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</si>
  <si>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</si>
  <si>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</si>
  <si>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</si>
  <si>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</si>
  <si>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</si>
  <si>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</si>
  <si>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</si>
  <si>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</si>
  <si>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</si>
  <si>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</si>
  <si>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</si>
  <si>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</si>
  <si>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</si>
  <si>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</si>
  <si>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</si>
  <si>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</si>
  <si>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</si>
  <si>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</si>
  <si>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</si>
  <si>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</si>
  <si>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</si>
  <si>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</si>
  <si>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</si>
  <si>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</si>
  <si>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</si>
  <si>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</si>
  <si>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</si>
  <si>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</si>
  <si>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</si>
  <si>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</si>
  <si>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</si>
  <si>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</si>
  <si>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</si>
  <si>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</si>
  <si>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</si>
  <si>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</si>
  <si>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</si>
  <si>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</si>
  <si>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</si>
  <si>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</si>
  <si>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</si>
  <si>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</si>
  <si>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</si>
  <si>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</si>
  <si>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</si>
  <si>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</si>
  <si>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</si>
  <si>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</si>
  <si>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</si>
  <si>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</si>
  <si>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</si>
  <si>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</si>
  <si>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</si>
  <si>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</si>
  <si>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</si>
  <si>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</si>
  <si>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</si>
  <si>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</si>
  <si>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</si>
  <si>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</si>
  <si>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</si>
  <si>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</si>
  <si>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</si>
  <si>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</si>
  <si>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</si>
  <si>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</si>
  <si>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</si>
  <si>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</si>
  <si>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</si>
  <si>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</si>
  <si>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</si>
  <si>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</si>
  <si>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</si>
  <si>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</si>
  <si>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</si>
  <si>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</si>
  <si>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</si>
  <si>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</si>
  <si>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</si>
  <si>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</si>
  <si>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</si>
  <si>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</si>
  <si>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</si>
  <si>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</si>
  <si>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</si>
  <si>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</si>
  <si>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</si>
  <si>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</si>
  <si>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</si>
  <si>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</si>
  <si>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</si>
  <si>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</si>
  <si>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</si>
  <si>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</si>
  <si>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</si>
  <si>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</si>
  <si>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</si>
  <si>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</si>
  <si>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</si>
  <si>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</si>
  <si>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</si>
  <si>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</si>
  <si>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</si>
  <si>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</si>
  <si>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</si>
  <si>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</si>
  <si>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</si>
  <si>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</si>
  <si>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</si>
  <si>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</si>
  <si>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</si>
  <si>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</si>
  <si>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</si>
  <si>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</si>
  <si>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</si>
  <si>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</si>
  <si>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</si>
  <si>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</si>
  <si>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</si>
  <si>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</si>
  <si>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</si>
  <si>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</si>
  <si>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</si>
  <si>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</si>
  <si>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</si>
  <si>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</si>
  <si>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</si>
  <si>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</si>
  <si>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</si>
  <si>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</si>
  <si>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</si>
  <si>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</si>
  <si>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</si>
  <si>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</si>
  <si>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</si>
  <si>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</si>
  <si>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</si>
  <si>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</si>
  <si>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</si>
  <si>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</si>
  <si>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</si>
  <si>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</si>
  <si>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</si>
  <si>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</si>
  <si>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</si>
  <si>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</si>
  <si>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</si>
  <si>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</si>
  <si>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</si>
  <si>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</si>
  <si>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</si>
  <si>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</si>
  <si>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</si>
  <si>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</si>
  <si>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</si>
  <si>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</si>
  <si>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</si>
  <si>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</si>
  <si>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</si>
  <si>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</si>
  <si>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</si>
  <si>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</si>
  <si>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</si>
  <si>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</si>
  <si>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</si>
  <si>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</si>
  <si>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</si>
  <si>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</si>
  <si>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</si>
  <si>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</si>
  <si>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</si>
  <si>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</si>
  <si>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</si>
  <si>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</si>
  <si>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</si>
  <si>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</si>
  <si>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</si>
  <si>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</si>
  <si>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</si>
  <si>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</si>
  <si>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</si>
  <si>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</si>
  <si>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</si>
  <si>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</si>
  <si>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</si>
  <si>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</si>
  <si>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</si>
  <si>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</si>
  <si>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</si>
  <si>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</si>
  <si>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</si>
  <si>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</si>
  <si>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</si>
  <si>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</si>
  <si>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</si>
  <si>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</si>
  <si>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</si>
  <si>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</si>
  <si>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</si>
  <si>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</si>
  <si>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</si>
  <si>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</si>
  <si>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</si>
  <si>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</si>
  <si>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</si>
  <si>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</si>
  <si>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</si>
  <si>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</si>
  <si>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</si>
  <si>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</si>
  <si>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</si>
  <si>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</si>
  <si>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</si>
  <si>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</si>
  <si>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</si>
  <si>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</si>
  <si>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</si>
  <si>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</si>
  <si>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</si>
  <si>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</si>
  <si>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</si>
  <si>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</si>
  <si>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</si>
  <si>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</si>
  <si>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</si>
  <si>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</si>
  <si>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</si>
  <si>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</si>
  <si>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</si>
  <si>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</si>
  <si>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</si>
  <si>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</si>
  <si>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</si>
  <si>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</si>
  <si>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</si>
  <si>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</si>
  <si>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</si>
  <si>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</si>
  <si>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</si>
  <si>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</si>
  <si>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</si>
  <si>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</si>
  <si>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</si>
  <si>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</si>
  <si>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</si>
  <si>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</si>
  <si>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</si>
  <si>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</si>
  <si>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</si>
  <si>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</si>
  <si>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</si>
  <si>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</si>
  <si>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</si>
  <si>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</si>
  <si>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</si>
  <si>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</si>
  <si>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</si>
  <si>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</si>
  <si>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</si>
  <si>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</si>
  <si>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</si>
  <si>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</si>
  <si>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</si>
  <si>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</si>
  <si>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</si>
  <si>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</si>
  <si>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</si>
  <si>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</si>
  <si>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</si>
  <si>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</si>
  <si>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</si>
  <si>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</si>
  <si>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</si>
  <si>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</si>
  <si>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</si>
  <si>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</si>
  <si>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</si>
  <si>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</si>
  <si>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</si>
  <si>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</si>
  <si>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</si>
  <si>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</si>
  <si>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</si>
  <si>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</si>
  <si>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</si>
  <si>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</si>
  <si>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</si>
  <si>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</si>
  <si>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</si>
  <si>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</si>
  <si>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</si>
  <si>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</si>
  <si>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</si>
  <si>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</si>
  <si>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</si>
  <si>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</si>
  <si>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</si>
  <si>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</si>
  <si>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</si>
  <si>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</si>
  <si>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</si>
  <si>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</si>
  <si>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</si>
  <si>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</si>
  <si>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</si>
  <si>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</si>
  <si>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</si>
  <si>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</si>
  <si>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</si>
  <si>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</si>
  <si>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</si>
  <si>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</si>
  <si>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</si>
  <si>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</si>
  <si>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</si>
  <si>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</si>
  <si>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</si>
  <si>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</si>
  <si>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</si>
  <si>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</si>
  <si>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</si>
  <si>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</si>
  <si>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</si>
  <si>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</si>
  <si>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</si>
  <si>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</si>
  <si>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</si>
  <si>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</si>
  <si>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</si>
  <si>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</si>
  <si>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</si>
  <si>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</si>
  <si>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</si>
  <si>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</si>
  <si>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</si>
  <si>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</si>
  <si>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</si>
  <si>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</si>
  <si>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</si>
  <si>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</si>
  <si>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</si>
  <si>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</si>
  <si>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</si>
  <si>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</si>
  <si>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</si>
  <si>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</si>
  <si>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</si>
  <si>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</si>
  <si>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</si>
  <si>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</si>
  <si>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</si>
  <si>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</si>
  <si>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</si>
  <si>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</si>
  <si>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</si>
  <si>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</si>
  <si>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</si>
  <si>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</si>
  <si>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</si>
  <si>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</si>
  <si>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</si>
  <si>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</si>
  <si>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</si>
  <si>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</si>
  <si>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</si>
  <si>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</si>
  <si>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</si>
  <si>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</si>
  <si>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</si>
  <si>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</si>
  <si>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</si>
  <si>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</si>
  <si>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</si>
  <si>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</si>
  <si>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</si>
  <si>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</si>
  <si>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</si>
  <si>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</si>
  <si>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</si>
  <si>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</si>
  <si>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</si>
  <si>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</si>
  <si>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</si>
  <si>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</si>
  <si>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</si>
  <si>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</si>
  <si>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</si>
  <si>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</si>
  <si>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</si>
  <si>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</si>
  <si>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</si>
  <si>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</si>
  <si>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</si>
  <si>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</si>
  <si>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</si>
  <si>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</si>
  <si>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</si>
  <si>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</si>
  <si>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</si>
  <si>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</si>
  <si>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</si>
  <si>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</si>
  <si>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</si>
  <si>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</si>
  <si>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</si>
  <si>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</si>
  <si>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</si>
  <si>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</si>
  <si>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</si>
  <si>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</si>
  <si>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</si>
  <si>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</si>
  <si>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</si>
  <si>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</si>
  <si>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</si>
  <si>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</si>
  <si>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</si>
  <si>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</si>
  <si>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</si>
  <si>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</si>
  <si>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</si>
  <si>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</si>
  <si>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</si>
  <si>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</si>
  <si>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</si>
  <si>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</si>
  <si>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</si>
  <si>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</si>
  <si>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</si>
  <si>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</si>
  <si>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</si>
  <si>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</si>
  <si>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</si>
  <si>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</si>
  <si>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</si>
  <si>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</si>
  <si>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</si>
  <si>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</si>
  <si>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</si>
  <si>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</si>
  <si>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</si>
  <si>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</si>
  <si>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</si>
  <si>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</si>
  <si>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</si>
  <si>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</si>
  <si>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</si>
  <si>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</si>
  <si>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</si>
  <si>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</si>
  <si>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</si>
  <si>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</si>
  <si>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</si>
  <si>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</si>
  <si>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</si>
  <si>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</si>
  <si>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</si>
  <si>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</si>
  <si>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</si>
  <si>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</si>
  <si>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</si>
  <si>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</si>
  <si>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</si>
  <si>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</si>
  <si>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</si>
  <si>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</si>
  <si>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</si>
  <si>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</si>
  <si>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</si>
  <si>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</si>
  <si>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</si>
  <si>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</si>
  <si>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</si>
  <si>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</si>
  <si>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</si>
  <si>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</si>
  <si>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</si>
  <si>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</si>
  <si>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</si>
  <si>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</si>
  <si>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</si>
  <si>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</si>
  <si>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</si>
  <si>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</si>
  <si>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</si>
  <si>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</si>
  <si>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</si>
  <si>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</si>
  <si>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</si>
  <si>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</si>
  <si>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</si>
  <si>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</si>
  <si>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</si>
  <si>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</si>
  <si>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</si>
  <si>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</si>
  <si>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</si>
  <si>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</si>
  <si>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</si>
  <si>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</si>
  <si>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</si>
  <si>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</si>
  <si>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</si>
  <si>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</si>
  <si>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</si>
  <si>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</si>
  <si>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</si>
  <si>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</si>
  <si>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</si>
  <si>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</si>
  <si>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</si>
  <si>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</si>
  <si>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</si>
  <si>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</si>
  <si>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</si>
  <si>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</si>
  <si>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</si>
  <si>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</si>
  <si>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</si>
  <si>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</si>
  <si>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</si>
  <si>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</si>
  <si>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</si>
  <si>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</si>
  <si>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</si>
  <si>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</si>
  <si>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</si>
  <si>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</si>
  <si>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</si>
  <si>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</si>
  <si>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</si>
  <si>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</si>
  <si>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</si>
  <si>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</si>
  <si>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</si>
  <si>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</si>
  <si>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</si>
  <si>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</si>
  <si>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</si>
  <si>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</si>
  <si>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</si>
  <si>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</si>
  <si>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</si>
  <si>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</si>
  <si>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</si>
  <si>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</si>
  <si>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</si>
  <si>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</si>
  <si>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</si>
  <si>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</si>
  <si>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</si>
  <si>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</si>
  <si>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</si>
  <si>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</si>
  <si>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</si>
  <si>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</si>
  <si>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</si>
  <si>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</si>
  <si>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</si>
  <si>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</si>
  <si>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</si>
  <si>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</si>
  <si>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</si>
  <si>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</si>
  <si>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</si>
  <si>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</si>
  <si>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</si>
  <si>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</si>
  <si>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</si>
  <si>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</si>
  <si>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</si>
  <si>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</si>
  <si>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</si>
  <si>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</si>
  <si>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</si>
  <si>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</si>
  <si>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</si>
  <si>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</si>
  <si>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</si>
  <si>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</si>
  <si>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</si>
  <si>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</si>
  <si>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</si>
  <si>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</si>
  <si>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</si>
  <si>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</si>
  <si>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</si>
  <si>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</si>
  <si>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</si>
  <si>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</si>
  <si>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</si>
  <si>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</si>
  <si>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</si>
  <si>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</si>
  <si>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</si>
  <si>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</si>
  <si>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</si>
  <si>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</si>
  <si>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</si>
  <si>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</si>
  <si>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</si>
  <si>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</si>
  <si>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</si>
  <si>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</si>
  <si>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</si>
  <si>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</si>
  <si>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</si>
  <si>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</si>
  <si>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</si>
  <si>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</si>
  <si>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</si>
  <si>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</si>
  <si>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</si>
  <si>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</si>
  <si>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</si>
  <si>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</si>
  <si>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</si>
  <si>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</si>
  <si>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</si>
  <si>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</si>
  <si>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</si>
  <si>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</si>
  <si>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</si>
  <si>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</si>
  <si>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</si>
  <si>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</si>
  <si>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</si>
  <si>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</si>
  <si>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</si>
  <si>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</si>
  <si>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</si>
  <si>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</si>
  <si>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</si>
  <si>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</si>
  <si>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</si>
  <si>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</si>
  <si>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</si>
  <si>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</si>
  <si>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</si>
  <si>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</si>
  <si>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</si>
  <si>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</si>
  <si>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</si>
  <si>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</si>
  <si>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</si>
  <si>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</si>
  <si>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</si>
  <si>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</si>
  <si>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</si>
  <si>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</si>
  <si>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</si>
  <si>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</si>
  <si>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</si>
  <si>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</si>
  <si>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</si>
  <si>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</si>
  <si>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</si>
  <si>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</si>
  <si>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</si>
  <si>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</si>
  <si>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</si>
  <si>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</si>
  <si>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</si>
  <si>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</si>
  <si>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</si>
  <si>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</si>
  <si>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</si>
  <si>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</si>
  <si>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</si>
  <si>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</si>
  <si>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</si>
  <si>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</si>
  <si>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</si>
  <si>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</si>
  <si>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</si>
  <si>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</si>
  <si>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</si>
  <si>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</si>
  <si>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</si>
  <si>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</si>
  <si>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</si>
  <si>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</si>
  <si>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</si>
  <si>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</si>
  <si>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</si>
  <si>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</si>
  <si>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</si>
  <si>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</si>
  <si>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</si>
  <si>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</si>
  <si>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</si>
  <si>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</si>
  <si>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</si>
  <si>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</si>
  <si>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</si>
  <si>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</si>
  <si>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</si>
  <si>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</si>
  <si>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</si>
  <si>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</si>
  <si>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</si>
  <si>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</si>
  <si>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</si>
  <si>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</si>
  <si>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</si>
  <si>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</si>
  <si>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</si>
  <si>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</si>
  <si>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</si>
  <si>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</si>
  <si>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</si>
  <si>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</si>
  <si>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</si>
  <si>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</si>
  <si>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</si>
  <si>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</si>
  <si>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</si>
  <si>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</si>
  <si>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</si>
  <si>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</si>
  <si>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</si>
  <si>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</si>
  <si>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</si>
  <si>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</si>
  <si>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</si>
  <si>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</si>
  <si>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</si>
  <si>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</si>
  <si>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</si>
  <si>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</si>
  <si>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</si>
  <si>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</si>
  <si>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</si>
  <si>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</si>
  <si>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</si>
  <si>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</si>
  <si>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</si>
  <si>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</si>
  <si>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</si>
  <si>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</si>
  <si>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</si>
  <si>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</si>
  <si>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</si>
  <si>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</si>
  <si>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</si>
  <si>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</si>
  <si>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</si>
  <si>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</si>
  <si>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</si>
  <si>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</si>
  <si>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</si>
  <si>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</si>
  <si>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</si>
  <si>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</si>
  <si>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</si>
  <si>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</si>
  <si>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</si>
  <si>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</si>
  <si>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</si>
  <si>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</si>
  <si>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</si>
  <si>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</si>
  <si>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</si>
  <si>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</si>
  <si>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</si>
  <si>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</si>
  <si>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</si>
  <si>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</si>
  <si>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</si>
  <si>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</si>
  <si>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</si>
  <si>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</si>
  <si>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</si>
  <si>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</si>
  <si>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</si>
  <si>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</si>
  <si>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</si>
  <si>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</si>
  <si>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</si>
  <si>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</si>
  <si>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</si>
  <si>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</si>
  <si>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</si>
  <si>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</si>
  <si>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</si>
  <si>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</si>
  <si>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</si>
  <si>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</si>
  <si>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</si>
  <si>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</si>
  <si>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</si>
  <si>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</si>
  <si>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</si>
  <si>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</si>
  <si>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</si>
  <si>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</si>
  <si>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</si>
  <si>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</si>
  <si>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</si>
  <si>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</si>
  <si>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</si>
  <si>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</si>
  <si>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</si>
  <si>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</si>
  <si>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</si>
  <si>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</si>
  <si>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</si>
  <si>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</si>
  <si>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</si>
  <si>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</si>
  <si>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</si>
  <si>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</si>
  <si>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</si>
  <si>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</si>
  <si>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</si>
  <si>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</si>
  <si>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</si>
  <si>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</si>
  <si>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</si>
  <si>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</si>
  <si>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</si>
  <si>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</si>
  <si>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</si>
  <si>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</si>
  <si>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</si>
  <si>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</si>
  <si>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</si>
  <si>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</si>
  <si>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</si>
  <si>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</si>
  <si>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</si>
  <si>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</si>
  <si>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</si>
  <si>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</si>
  <si>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</si>
  <si>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</si>
  <si>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</si>
  <si>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</si>
  <si>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</si>
  <si>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</si>
  <si>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</si>
  <si>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</si>
  <si>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</si>
  <si>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</si>
  <si>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</si>
  <si>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</si>
  <si>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</si>
  <si>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</si>
  <si>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</si>
  <si>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</si>
  <si>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</si>
  <si>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</si>
  <si>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</si>
  <si>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</si>
  <si>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</si>
  <si>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</si>
  <si>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</si>
  <si>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</si>
  <si>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</si>
  <si>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</si>
  <si>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</si>
  <si>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</si>
  <si>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</si>
  <si>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</si>
  <si>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</si>
  <si>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</si>
  <si>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</si>
  <si>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</si>
  <si>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</si>
  <si>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</si>
  <si>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</si>
  <si>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</si>
  <si>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</si>
  <si>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</si>
  <si>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</si>
  <si>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</si>
  <si>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</si>
  <si>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</si>
  <si>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</si>
  <si>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</si>
  <si>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</si>
  <si>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</si>
  <si>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</si>
  <si>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</si>
  <si>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</si>
  <si>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</si>
  <si>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</si>
  <si>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</si>
  <si>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</si>
  <si>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</si>
  <si>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</si>
  <si>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</si>
  <si>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</si>
  <si>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</si>
  <si>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</si>
  <si>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</si>
  <si>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</si>
  <si>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</si>
  <si>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</si>
  <si>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</si>
  <si>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</si>
  <si>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</si>
  <si>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</si>
  <si>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</si>
  <si>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</si>
  <si>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</si>
  <si>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</si>
  <si>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</si>
  <si>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</si>
  <si>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</si>
  <si>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</si>
  <si>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</si>
  <si>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</si>
  <si>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</si>
  <si>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</si>
  <si>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</si>
  <si>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</si>
  <si>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</si>
  <si>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</si>
  <si>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</si>
  <si>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</si>
  <si>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</si>
  <si>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</si>
  <si>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</si>
  <si>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</si>
  <si>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</si>
  <si>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</si>
  <si>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</si>
  <si>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</si>
  <si>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</si>
  <si>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</si>
  <si>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</si>
  <si>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</si>
  <si>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</si>
  <si>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</si>
  <si>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</si>
  <si>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</si>
  <si>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</si>
  <si>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</si>
  <si>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</si>
  <si>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</si>
  <si>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</si>
  <si>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</si>
  <si>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</si>
  <si>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</si>
  <si>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</si>
  <si>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</si>
  <si>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</si>
  <si>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</si>
  <si>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</si>
  <si>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</si>
  <si>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</si>
  <si>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</si>
  <si>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</si>
  <si>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</si>
  <si>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</si>
  <si>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</si>
  <si>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</si>
  <si>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</si>
  <si>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</si>
  <si>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</si>
  <si>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</si>
  <si>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</si>
  <si>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</si>
  <si>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</si>
  <si>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</si>
  <si>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</si>
  <si>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</si>
  <si>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</si>
  <si>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</si>
  <si>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</si>
  <si>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</si>
  <si>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</si>
  <si>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</si>
  <si>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</si>
  <si>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</si>
  <si>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</si>
  <si>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</si>
  <si>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</si>
  <si>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</si>
  <si>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</si>
  <si>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</si>
  <si>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</si>
  <si>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</si>
  <si>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</si>
  <si>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</si>
  <si>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</si>
  <si>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</si>
  <si>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</si>
  <si>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</si>
  <si>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</si>
  <si>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</si>
  <si>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</si>
  <si>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</si>
  <si>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</si>
  <si>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</si>
  <si>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</si>
  <si>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</si>
  <si>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</si>
  <si>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</si>
  <si>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</si>
  <si>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</si>
  <si>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</si>
  <si>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</si>
  <si>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</si>
  <si>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</si>
  <si>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</si>
  <si>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</si>
  <si>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</si>
  <si>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</si>
  <si>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</si>
  <si>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</si>
  <si>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</si>
  <si>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</si>
  <si>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</si>
  <si>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</si>
  <si>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</si>
  <si>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</si>
  <si>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</si>
  <si>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</si>
  <si>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</si>
  <si>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</si>
  <si>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</si>
  <si>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</si>
  <si>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</si>
  <si>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</si>
  <si>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</si>
  <si>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</si>
  <si>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</si>
  <si>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</si>
  <si>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</si>
  <si>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</si>
  <si>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</si>
  <si>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</si>
  <si>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</si>
  <si>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</si>
  <si>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</si>
  <si>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</si>
  <si>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</si>
  <si>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</si>
  <si>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</si>
  <si>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</si>
  <si>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</si>
  <si>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</si>
  <si>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</si>
  <si>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</si>
  <si>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</si>
  <si>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</si>
  <si>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</si>
  <si>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</si>
  <si>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</si>
  <si>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</si>
  <si>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</si>
  <si>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</si>
  <si>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</si>
  <si>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</si>
  <si>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</si>
  <si>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</si>
  <si>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</si>
  <si>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</si>
  <si>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</si>
  <si>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</si>
  <si>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</si>
  <si>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</si>
  <si>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</si>
  <si>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</si>
  <si>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</si>
  <si>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</si>
  <si>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</si>
  <si>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</si>
  <si>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</si>
  <si>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</si>
  <si>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</si>
  <si>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</si>
  <si>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</si>
  <si>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</si>
  <si>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</si>
  <si>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</si>
  <si>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</si>
  <si>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</si>
  <si>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</si>
  <si>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</si>
  <si>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</si>
  <si>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</si>
  <si>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</si>
  <si>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</si>
  <si>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</si>
  <si>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</si>
  <si>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</si>
  <si>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</si>
  <si>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</si>
  <si>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</si>
  <si>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</si>
  <si>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</si>
  <si>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</si>
  <si>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</si>
  <si>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</si>
  <si>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</si>
  <si>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</si>
  <si>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</si>
  <si>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</si>
  <si>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</si>
  <si>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</si>
  <si>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</si>
  <si>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</si>
  <si>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</si>
  <si>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</si>
  <si>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</si>
  <si>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</si>
  <si>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</si>
  <si>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</si>
  <si>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</si>
  <si>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</si>
  <si>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</si>
  <si>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</si>
  <si>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</si>
  <si>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</si>
  <si>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</si>
  <si>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</si>
  <si>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</si>
  <si>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</si>
  <si>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</si>
  <si>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</si>
  <si>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</si>
  <si>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</si>
  <si>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</si>
  <si>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</si>
  <si>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</si>
  <si>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</si>
  <si>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</si>
  <si>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</si>
  <si>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</si>
  <si>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</si>
  <si>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</si>
  <si>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</si>
  <si>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</si>
  <si>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</si>
  <si>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</si>
  <si>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</si>
  <si>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</si>
  <si>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</si>
  <si>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</si>
  <si>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</si>
  <si>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</si>
  <si>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</si>
  <si>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</si>
  <si>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</si>
  <si>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</si>
  <si>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</si>
  <si>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</si>
  <si>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</si>
  <si>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</si>
  <si>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</si>
  <si>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</si>
  <si>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</si>
  <si>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</si>
  <si>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</si>
  <si>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</si>
  <si>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</si>
  <si>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</si>
  <si>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</si>
  <si>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</si>
  <si>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</si>
  <si>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</si>
  <si>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</si>
  <si>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</si>
  <si>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</si>
  <si>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</si>
  <si>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</si>
  <si>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</si>
  <si>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</si>
  <si>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</si>
  <si>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</si>
  <si>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</si>
  <si>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</si>
  <si>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</si>
  <si>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</si>
  <si>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</si>
  <si>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</si>
  <si>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</si>
  <si>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</si>
  <si>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</si>
  <si>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</si>
  <si>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</si>
  <si>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</si>
  <si>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</si>
  <si>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</si>
  <si>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</si>
  <si>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</si>
  <si>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</si>
  <si>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</si>
  <si>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</si>
  <si>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</si>
  <si>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</si>
  <si>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</si>
  <si>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</si>
  <si>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</si>
  <si>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</si>
  <si>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</si>
  <si>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</si>
  <si>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</si>
  <si>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</si>
  <si>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</si>
  <si>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</si>
  <si>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</si>
  <si>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</si>
  <si>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</si>
  <si>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</si>
  <si>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</si>
  <si>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</si>
  <si>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</si>
  <si>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</si>
  <si>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</si>
  <si>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</si>
  <si>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</si>
  <si>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</si>
  <si>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</si>
  <si>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</si>
  <si>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</si>
  <si>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</si>
  <si>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</si>
  <si>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</si>
  <si>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</si>
  <si>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</si>
  <si>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</si>
  <si>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</si>
  <si>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</si>
  <si>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</si>
  <si>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</si>
  <si>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</si>
  <si>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</si>
  <si>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</si>
  <si>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</si>
  <si>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</si>
  <si>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</si>
  <si>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</si>
  <si>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</si>
  <si>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</si>
  <si>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</si>
  <si>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</si>
  <si>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</si>
  <si>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</si>
  <si>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</si>
  <si>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</si>
  <si>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</si>
  <si>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</si>
  <si>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</si>
  <si>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</si>
  <si>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</si>
  <si>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</si>
  <si>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</si>
  <si>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</si>
  <si>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</si>
  <si>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</si>
  <si>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</si>
  <si>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</si>
  <si>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</si>
  <si>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</si>
  <si>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</si>
  <si>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</si>
  <si>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</si>
  <si>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</si>
  <si>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</si>
  <si>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</si>
  <si>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</si>
  <si>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</si>
  <si>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</si>
  <si>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</si>
  <si>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</si>
  <si>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</si>
  <si>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</si>
  <si>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</si>
  <si>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</si>
  <si>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</si>
  <si>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</si>
  <si>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</si>
  <si>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</si>
  <si>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</si>
  <si>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</si>
  <si>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</si>
  <si>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</si>
  <si>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</si>
  <si>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</si>
  <si>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</si>
  <si>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</si>
  <si>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</si>
  <si>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</si>
  <si>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</si>
  <si>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</si>
  <si>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</si>
  <si>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</si>
  <si>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</si>
  <si>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</si>
  <si>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</si>
  <si>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</si>
  <si>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</si>
  <si>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</si>
  <si>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</si>
  <si>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</si>
  <si>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</si>
  <si>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</si>
  <si>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</si>
  <si>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</si>
  <si>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</si>
  <si>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</si>
  <si>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</si>
  <si>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</si>
  <si>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</si>
  <si>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</si>
  <si>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</si>
  <si>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</si>
  <si>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</si>
  <si>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</si>
  <si>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</si>
  <si>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</si>
  <si>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</si>
  <si>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</si>
  <si>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</si>
  <si>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</si>
  <si>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</si>
  <si>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</si>
  <si>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</si>
  <si>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</si>
  <si>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</si>
  <si>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</si>
  <si>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</si>
  <si>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</si>
  <si>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</si>
  <si>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</si>
  <si>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</si>
  <si>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</si>
  <si>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</si>
  <si>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</si>
  <si>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</si>
  <si>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</si>
  <si>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</si>
  <si>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</si>
  <si>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</si>
  <si>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</si>
  <si>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</si>
  <si>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</si>
  <si>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</si>
  <si>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</si>
  <si>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</si>
  <si>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</si>
  <si>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</si>
  <si>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</si>
  <si>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</si>
  <si>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</si>
  <si>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</si>
  <si>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</si>
  <si>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</si>
  <si>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</si>
  <si>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</si>
  <si>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</si>
  <si>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</si>
  <si>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</si>
  <si>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</si>
  <si>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</si>
  <si>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</si>
  <si>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</si>
  <si>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</si>
  <si>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</si>
  <si>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</si>
  <si>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</si>
  <si>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</si>
  <si>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</si>
  <si>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</si>
  <si>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</si>
  <si>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</si>
  <si>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</si>
  <si>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</si>
  <si>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</si>
  <si>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</si>
  <si>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</si>
  <si>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</si>
  <si>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</si>
  <si>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</si>
  <si>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</si>
  <si>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</si>
  <si>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</si>
  <si>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</si>
  <si>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</si>
  <si>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</si>
  <si>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</si>
  <si>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</si>
  <si>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</si>
  <si>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</si>
  <si>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</si>
  <si>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</si>
  <si>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</si>
  <si>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</si>
  <si>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</si>
  <si>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</si>
  <si>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</si>
  <si>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</si>
  <si>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</si>
  <si>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</si>
  <si>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</si>
  <si>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</si>
  <si>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</si>
  <si>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</si>
  <si>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</si>
  <si>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</si>
  <si>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</si>
  <si>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</si>
  <si>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</si>
  <si>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</si>
  <si>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</si>
  <si>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</si>
  <si>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</si>
  <si>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</si>
  <si>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</si>
  <si>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</si>
  <si>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</si>
  <si>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</si>
  <si>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</si>
  <si>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</si>
  <si>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</si>
  <si>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</si>
  <si>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</si>
  <si>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</si>
  <si>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</si>
  <si>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</si>
  <si>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</si>
  <si>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</si>
  <si>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</si>
  <si>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</si>
  <si>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</si>
  <si>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</si>
  <si>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</si>
  <si>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</si>
  <si>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</si>
  <si>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</si>
  <si>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</si>
  <si>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</si>
  <si>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</si>
  <si>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</si>
  <si>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</si>
  <si>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</si>
  <si>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</si>
  <si>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</si>
  <si>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</si>
  <si>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</si>
  <si>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</si>
  <si>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</si>
  <si>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</si>
  <si>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</si>
  <si>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</si>
  <si>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</si>
  <si>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</si>
  <si>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</si>
  <si>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</si>
  <si>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</si>
  <si>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</si>
  <si>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</si>
  <si>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</si>
  <si>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</si>
  <si>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</si>
  <si>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</si>
  <si>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</si>
  <si>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</si>
  <si>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</si>
  <si>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</si>
  <si>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</si>
  <si>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</si>
  <si>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</si>
  <si>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</si>
  <si>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</si>
  <si>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</si>
  <si>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</si>
  <si>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</si>
  <si>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</si>
  <si>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</si>
  <si>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</si>
  <si>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</si>
  <si>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</si>
  <si>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</si>
  <si>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</si>
  <si>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</si>
  <si>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</si>
  <si>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</si>
  <si>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</si>
  <si>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</si>
  <si>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</si>
  <si>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</si>
  <si>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</si>
  <si>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</si>
  <si>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</si>
  <si>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</si>
  <si>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</si>
  <si>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</si>
  <si>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</si>
  <si>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</si>
  <si>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</si>
  <si>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</si>
  <si>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</si>
  <si>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</si>
  <si>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</si>
  <si>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</si>
  <si>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</si>
  <si>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</si>
  <si>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</si>
  <si>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</si>
  <si>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</si>
  <si>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</si>
  <si>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</si>
  <si>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</si>
  <si>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</si>
  <si>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</si>
  <si>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</si>
  <si>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</si>
  <si>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</si>
  <si>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</si>
  <si>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</si>
  <si>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</si>
  <si>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</si>
  <si>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</si>
  <si>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</si>
  <si>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</si>
  <si>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</si>
  <si>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</si>
  <si>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</si>
  <si>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</si>
  <si>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</si>
  <si>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</si>
  <si>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</si>
  <si>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</si>
  <si>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</si>
  <si>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</si>
  <si>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</si>
  <si>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</si>
  <si>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</si>
  <si>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</si>
  <si>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</si>
  <si>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</si>
  <si>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</si>
  <si>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</si>
  <si>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</si>
  <si>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</si>
  <si>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</si>
  <si>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</si>
  <si>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</si>
  <si>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</si>
  <si>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</si>
  <si>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</si>
  <si>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</si>
  <si>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</si>
  <si>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</si>
  <si>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</si>
  <si>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</si>
  <si>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</si>
  <si>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</si>
  <si>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</si>
  <si>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</si>
  <si>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</si>
  <si>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</si>
  <si>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</si>
  <si>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</si>
  <si>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</si>
  <si>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</si>
  <si>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</si>
  <si>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</si>
  <si>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</si>
  <si>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</si>
  <si>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</si>
  <si>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</si>
  <si>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</si>
  <si>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</si>
  <si>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</si>
  <si>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</si>
  <si>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</si>
  <si>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</si>
  <si>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</si>
  <si>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</si>
  <si>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</si>
  <si>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</si>
  <si>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</si>
  <si>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</si>
  <si>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</si>
  <si>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</si>
  <si>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</si>
  <si>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</si>
  <si>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</si>
  <si>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</si>
  <si>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</si>
  <si>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</si>
  <si>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</si>
  <si>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</si>
  <si>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</si>
  <si>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</si>
  <si>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</si>
  <si>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</si>
  <si>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</si>
  <si>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</si>
  <si>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</si>
  <si>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</si>
  <si>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</si>
  <si>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</si>
  <si>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</si>
  <si>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</si>
  <si>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</si>
  <si>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</si>
  <si>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</si>
  <si>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</si>
  <si>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</si>
  <si>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</si>
  <si>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</si>
  <si>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</si>
  <si>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</si>
  <si>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</si>
  <si>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</si>
  <si>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</si>
  <si>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</si>
  <si>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</si>
  <si>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</si>
  <si>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</si>
  <si>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</si>
  <si>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</si>
  <si>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</si>
  <si>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</si>
  <si>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</si>
  <si>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</si>
  <si>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</si>
  <si>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</si>
  <si>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</si>
  <si>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</si>
  <si>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</si>
  <si>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</si>
  <si>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</si>
  <si>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</si>
  <si>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</si>
  <si>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</si>
  <si>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</si>
  <si>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</si>
  <si>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</si>
  <si>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</si>
  <si>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</si>
  <si>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</si>
  <si>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</si>
  <si>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</si>
  <si>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</si>
  <si>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</si>
  <si>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</si>
  <si>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</si>
  <si>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</si>
  <si>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</si>
  <si>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</si>
  <si>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</si>
  <si>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</si>
  <si>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</si>
  <si>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</si>
  <si>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</si>
  <si>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</si>
  <si>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</si>
  <si>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</si>
  <si>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</si>
  <si>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</si>
  <si>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</si>
  <si>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</si>
  <si>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</si>
  <si>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</si>
  <si>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</si>
  <si>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</si>
  <si>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</si>
  <si>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</si>
  <si>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</si>
  <si>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</si>
  <si>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</si>
  <si>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</si>
  <si>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</si>
  <si>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</si>
  <si>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</si>
  <si>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</si>
  <si>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</si>
  <si>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</si>
  <si>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</si>
  <si>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</si>
  <si>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</si>
  <si>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</si>
  <si>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</si>
  <si>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</si>
  <si>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</si>
  <si>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</si>
  <si>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</si>
  <si>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</si>
  <si>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</si>
  <si>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</si>
  <si>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</si>
  <si>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</si>
  <si>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</si>
  <si>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</si>
  <si>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</si>
  <si>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</si>
  <si>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</si>
  <si>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</si>
  <si>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</si>
  <si>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</si>
  <si>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</si>
  <si>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</si>
  <si>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</si>
  <si>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</si>
  <si>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</si>
  <si>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</si>
  <si>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</si>
  <si>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</si>
  <si>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</si>
  <si>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</si>
  <si>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</si>
  <si>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</si>
  <si>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</si>
  <si>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</si>
  <si>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</si>
  <si>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</si>
  <si>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</si>
  <si>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</si>
  <si>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</si>
  <si>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</si>
  <si>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</si>
  <si>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</si>
  <si>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</si>
  <si>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</si>
  <si>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</si>
  <si>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</si>
  <si>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</si>
  <si>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</si>
  <si>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</si>
  <si>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</si>
  <si>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</si>
  <si>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</si>
  <si>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</si>
  <si>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</si>
  <si>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</si>
  <si>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</si>
  <si>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</si>
  <si>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</si>
  <si>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</si>
  <si>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</si>
  <si>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</si>
  <si>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</si>
  <si>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</si>
  <si>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</si>
  <si>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</si>
  <si>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</si>
  <si>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</si>
  <si>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</si>
  <si>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</si>
  <si>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</si>
  <si>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</si>
  <si>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</si>
  <si>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</si>
  <si>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</si>
  <si>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</si>
  <si>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</si>
  <si>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</si>
  <si>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</si>
  <si>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</si>
  <si>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</si>
  <si>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</si>
  <si>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</si>
  <si>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</si>
  <si>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</si>
  <si>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</si>
  <si>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</si>
  <si>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</si>
  <si>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</si>
  <si>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</si>
  <si>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</si>
  <si>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</si>
  <si>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</si>
  <si>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</si>
  <si>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</si>
  <si>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</si>
  <si>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</si>
  <si>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</si>
  <si>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</si>
  <si>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</si>
  <si>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</si>
  <si>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</si>
  <si>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</si>
  <si>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</si>
  <si>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</si>
  <si>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</si>
  <si>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</si>
  <si>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</si>
  <si>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</si>
  <si>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</si>
  <si>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</si>
  <si>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</si>
  <si>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</si>
  <si>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</si>
  <si>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</si>
  <si>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</si>
  <si>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</si>
  <si>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</si>
  <si>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</si>
  <si>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</si>
  <si>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</si>
  <si>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</si>
  <si>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</si>
  <si>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</si>
  <si>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</si>
  <si>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</si>
  <si>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</si>
  <si>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</si>
  <si>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</si>
  <si>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</si>
  <si>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</si>
  <si>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</si>
  <si>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</si>
  <si>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</si>
  <si>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</si>
  <si>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</si>
  <si>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</si>
  <si>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</si>
  <si>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</si>
  <si>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</si>
  <si>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</si>
  <si>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</si>
  <si>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</si>
  <si>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</si>
  <si>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</si>
  <si>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</si>
  <si>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</si>
  <si>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</si>
  <si>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</si>
  <si>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</si>
  <si>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</si>
  <si>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</si>
  <si>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</si>
  <si>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</si>
  <si>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</si>
  <si>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</si>
  <si>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</si>
  <si>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</si>
  <si>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</si>
  <si>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</si>
  <si>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</si>
  <si>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</si>
  <si>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</si>
  <si>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</si>
  <si>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</si>
  <si>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</si>
  <si>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</si>
  <si>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</si>
  <si>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</si>
  <si>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</si>
  <si>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</si>
  <si>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</si>
  <si>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</si>
  <si>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</si>
  <si>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</si>
  <si>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</si>
  <si>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</si>
  <si>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</si>
  <si>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</si>
  <si>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</si>
  <si>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</si>
  <si>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</si>
  <si>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</si>
  <si>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</si>
  <si>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</si>
  <si>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</si>
  <si>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</si>
  <si>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</si>
  <si>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</si>
  <si>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</si>
  <si>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</si>
  <si>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</si>
  <si>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</si>
  <si>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</si>
  <si>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</si>
  <si>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</si>
  <si>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</si>
  <si>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</si>
  <si>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</si>
  <si>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</si>
  <si>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</si>
  <si>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</si>
  <si>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</si>
  <si>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</si>
  <si>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</si>
  <si>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</si>
  <si>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</si>
  <si>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</si>
  <si>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</si>
  <si>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</si>
  <si>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</si>
  <si>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</si>
  <si>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</si>
  <si>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</si>
  <si>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</si>
  <si>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</si>
  <si>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</si>
  <si>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</si>
  <si>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</si>
  <si>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</si>
  <si>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</si>
  <si>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</si>
  <si>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</si>
  <si>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</si>
  <si>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</si>
  <si>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</si>
  <si>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</si>
  <si>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</si>
  <si>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</si>
  <si>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</si>
  <si>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</si>
  <si>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</si>
  <si>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</si>
  <si>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</si>
  <si>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</si>
  <si>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</si>
  <si>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</si>
  <si>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</si>
  <si>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</si>
  <si>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</si>
  <si>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</si>
  <si>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</si>
  <si>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</si>
  <si>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</si>
  <si>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</si>
  <si>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</si>
  <si>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</si>
  <si>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</si>
  <si>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</si>
  <si>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</si>
  <si>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</si>
  <si>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</si>
  <si>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</si>
  <si>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</si>
  <si>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</si>
  <si>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</si>
  <si>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</si>
  <si>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</si>
  <si>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</si>
  <si>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</si>
  <si>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</si>
  <si>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</si>
  <si>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</si>
  <si>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</si>
  <si>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</si>
  <si>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</si>
  <si>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</si>
  <si>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</si>
  <si>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</si>
  <si>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</si>
  <si>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</si>
  <si>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</si>
  <si>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</si>
  <si>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</si>
  <si>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</si>
  <si>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</si>
  <si>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</si>
  <si>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</si>
  <si>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</si>
  <si>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</si>
  <si>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</si>
  <si>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</si>
  <si>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</si>
  <si>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</si>
  <si>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</si>
  <si>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</si>
  <si>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</si>
  <si>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</si>
  <si>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</si>
  <si>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</si>
  <si>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</si>
  <si>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</si>
  <si>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</si>
  <si>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</si>
  <si>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</si>
  <si>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</si>
  <si>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</si>
  <si>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</si>
  <si>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</si>
  <si>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</si>
  <si>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</si>
  <si>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</si>
  <si>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</si>
  <si>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</si>
  <si>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</si>
  <si>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</si>
  <si>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</si>
  <si>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</si>
  <si>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</si>
  <si>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</si>
  <si>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</si>
  <si>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</si>
  <si>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</si>
  <si>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</si>
  <si>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</si>
  <si>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</si>
  <si>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</si>
  <si>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</si>
  <si>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</si>
  <si>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</si>
  <si>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</si>
  <si>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</si>
  <si>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</si>
  <si>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</si>
  <si>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</si>
  <si>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</si>
  <si>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</si>
  <si>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</si>
  <si>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</si>
  <si>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</si>
  <si>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</si>
  <si>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</si>
  <si>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</si>
  <si>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</si>
  <si>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</si>
  <si>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</si>
  <si>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</si>
  <si>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</si>
  <si>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</si>
  <si>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</si>
  <si>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</si>
  <si>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</si>
  <si>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</si>
  <si>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</si>
  <si>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</si>
  <si>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</si>
  <si>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</si>
  <si>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</si>
  <si>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</si>
  <si>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</si>
  <si>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</si>
  <si>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</si>
  <si>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</si>
  <si>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</si>
  <si>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</si>
  <si>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</si>
  <si>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</si>
  <si>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</si>
  <si>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</si>
  <si>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</si>
  <si>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</si>
  <si>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</si>
  <si>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</si>
  <si>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</si>
  <si>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</si>
  <si>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</si>
  <si>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</si>
  <si>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</si>
  <si>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</si>
  <si>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</si>
  <si>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</si>
  <si>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</si>
  <si>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</si>
  <si>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</si>
  <si>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</si>
  <si>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</si>
  <si>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</si>
  <si>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</si>
  <si>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</si>
  <si>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</si>
  <si>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</si>
  <si>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</si>
  <si>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</si>
  <si>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</si>
  <si>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</si>
  <si>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</si>
  <si>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</si>
  <si>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</si>
  <si>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</si>
  <si>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</si>
  <si>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</si>
  <si>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</si>
  <si>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</si>
  <si>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</si>
  <si>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</si>
  <si>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</si>
  <si>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</si>
  <si>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</si>
  <si>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</si>
  <si>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</si>
  <si>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</si>
  <si>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</si>
  <si>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</si>
  <si>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</si>
  <si>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</si>
  <si>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</si>
  <si>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</si>
  <si>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</si>
  <si>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</si>
  <si>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</si>
  <si>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</si>
  <si>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</si>
  <si>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</si>
  <si>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</si>
  <si>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</si>
  <si>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</si>
  <si>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</si>
  <si>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</si>
  <si>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</si>
  <si>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</si>
  <si>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</si>
  <si>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</si>
  <si>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</si>
  <si>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</si>
  <si>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</si>
  <si>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</si>
  <si>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</si>
  <si>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</si>
  <si>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</si>
  <si>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</si>
  <si>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</si>
  <si>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</si>
  <si>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</si>
  <si>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</si>
  <si>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</si>
  <si>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</si>
  <si>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</si>
  <si>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</si>
  <si>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</si>
  <si>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</si>
  <si>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</si>
  <si>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</si>
  <si>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</si>
  <si>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</si>
  <si>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</si>
  <si>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</si>
  <si>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</si>
  <si>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</si>
  <si>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</si>
  <si>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</si>
  <si>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</si>
  <si>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</si>
  <si>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</si>
  <si>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</si>
  <si>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</si>
  <si>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</si>
  <si>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</si>
  <si>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</si>
  <si>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</si>
  <si>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</si>
  <si>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</si>
  <si>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</si>
  <si>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</si>
  <si>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</si>
  <si>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</si>
  <si>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</si>
  <si>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</si>
  <si>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</si>
  <si>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</si>
  <si>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</si>
  <si>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</si>
  <si>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</si>
  <si>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</si>
  <si>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</si>
  <si>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</si>
  <si>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</si>
  <si>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</si>
  <si>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</si>
  <si>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</si>
  <si>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</si>
  <si>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</si>
  <si>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</si>
  <si>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</si>
  <si>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</si>
  <si>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</si>
  <si>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</si>
  <si>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</si>
  <si>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</si>
  <si>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</si>
  <si>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</si>
  <si>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</si>
  <si>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</si>
  <si>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</si>
  <si>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</si>
  <si>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</si>
  <si>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</si>
  <si>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</si>
  <si>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</si>
  <si>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</si>
  <si>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</si>
  <si>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</si>
  <si>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</si>
  <si>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</si>
  <si>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</si>
  <si>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</si>
  <si>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</si>
  <si>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</si>
  <si>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</si>
  <si>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</si>
  <si>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</si>
  <si>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</si>
  <si>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</si>
  <si>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</si>
  <si>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</si>
  <si>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</si>
  <si>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</si>
  <si>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</si>
  <si>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</si>
  <si>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</si>
  <si>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</si>
  <si>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</si>
  <si>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</si>
  <si>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</si>
  <si>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</si>
  <si>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</si>
  <si>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</si>
  <si>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</si>
  <si>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</si>
  <si>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</si>
  <si>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</si>
  <si>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</si>
  <si>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</si>
  <si>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</si>
  <si>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</si>
  <si>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</si>
  <si>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</si>
  <si>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</si>
  <si>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</si>
  <si>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</si>
  <si>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</si>
  <si>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</si>
  <si>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</si>
  <si>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</si>
  <si>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</si>
  <si>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</si>
  <si>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</si>
  <si>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</si>
  <si>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</si>
  <si>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</si>
  <si>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</si>
  <si>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</si>
  <si>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</si>
  <si>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</si>
  <si>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</si>
  <si>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</si>
  <si>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</si>
  <si>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</si>
  <si>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</si>
  <si>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</si>
  <si>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</si>
  <si>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</si>
  <si>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</si>
  <si>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</si>
  <si>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</si>
  <si>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</si>
  <si>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</si>
  <si>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</si>
  <si>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</si>
  <si>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</si>
  <si>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</si>
  <si>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</si>
  <si>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</si>
  <si>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</si>
  <si>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</si>
  <si>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</si>
  <si>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</si>
  <si>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</si>
  <si>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</si>
  <si>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</si>
  <si>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</si>
  <si>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</si>
  <si>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</si>
  <si>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</si>
  <si>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</si>
  <si>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</si>
  <si>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</si>
  <si>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</si>
  <si>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</si>
  <si>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</si>
  <si>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</si>
  <si>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</si>
  <si>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</si>
  <si>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</si>
  <si>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</si>
  <si>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</si>
  <si>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</si>
  <si>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</si>
  <si>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</si>
  <si>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</si>
  <si>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</si>
  <si>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</si>
  <si>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</si>
  <si>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</si>
  <si>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</si>
  <si>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</si>
  <si>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</si>
  <si>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</si>
  <si>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</si>
  <si>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</si>
  <si>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</si>
  <si>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</si>
  <si>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</si>
  <si>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</si>
  <si>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</si>
  <si>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</si>
  <si>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</si>
  <si>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</si>
  <si>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</si>
  <si>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</si>
  <si>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</si>
  <si>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</si>
  <si>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</si>
  <si>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</si>
  <si>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</si>
  <si>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</si>
  <si>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</si>
  <si>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</si>
  <si>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</si>
  <si>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</si>
  <si>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</si>
  <si>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</si>
  <si>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</si>
  <si>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</si>
  <si>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</si>
  <si>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</si>
  <si>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</si>
  <si>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</si>
  <si>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</si>
  <si>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</si>
  <si>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</si>
  <si>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</si>
  <si>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</si>
  <si>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</si>
  <si>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</si>
  <si>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</si>
  <si>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</si>
  <si>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</si>
  <si>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</si>
  <si>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</si>
  <si>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</si>
  <si>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</si>
  <si>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</si>
  <si>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</si>
  <si>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</si>
  <si>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</si>
  <si>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</si>
  <si>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</si>
  <si>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</si>
  <si>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</si>
  <si>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</si>
  <si>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</si>
  <si>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</si>
  <si>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</si>
  <si>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</si>
  <si>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</si>
  <si>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</si>
  <si>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</si>
  <si>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</si>
  <si>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</si>
  <si>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</si>
  <si>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</si>
  <si>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</si>
  <si>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</si>
  <si>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</si>
  <si>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</si>
  <si>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</si>
  <si>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</si>
  <si>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</si>
  <si>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</si>
  <si>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</si>
  <si>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</si>
  <si>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</si>
  <si>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</si>
  <si>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</si>
  <si>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</si>
  <si>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</si>
  <si>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</si>
  <si>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</si>
  <si>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</si>
  <si>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</si>
  <si>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</si>
  <si>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</si>
  <si>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</si>
  <si>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</si>
  <si>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</si>
  <si>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</si>
  <si>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</si>
  <si>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</si>
  <si>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</si>
  <si>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</si>
  <si>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</si>
  <si>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</si>
  <si>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</si>
  <si>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</si>
  <si>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</si>
  <si>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</si>
  <si>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</si>
  <si>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</si>
  <si>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</si>
  <si>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</si>
  <si>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</si>
  <si>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</si>
  <si>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</si>
  <si>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</si>
  <si>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</si>
  <si>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</si>
  <si>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</si>
  <si>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</si>
  <si>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</si>
  <si>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</si>
  <si>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</si>
  <si>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</si>
  <si>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</si>
  <si>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</si>
  <si>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</si>
  <si>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</si>
  <si>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</si>
  <si>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</si>
  <si>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</si>
  <si>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</si>
  <si>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</si>
  <si>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</si>
  <si>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</si>
  <si>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</si>
  <si>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</si>
  <si>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</si>
  <si>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</si>
  <si>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</si>
  <si>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</si>
  <si>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</si>
  <si>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</si>
  <si>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</si>
  <si>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</si>
  <si>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</si>
  <si>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</si>
  <si>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</si>
  <si>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</si>
  <si>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</si>
  <si>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</si>
  <si>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</si>
  <si>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</si>
  <si>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</si>
  <si>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</si>
  <si>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</si>
  <si>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</si>
  <si>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</si>
  <si>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</si>
  <si>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</si>
  <si>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</si>
  <si>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</si>
  <si>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</si>
  <si>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</si>
  <si>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</si>
  <si>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</si>
  <si>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</si>
  <si>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</si>
  <si>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</si>
  <si>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</si>
  <si>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</si>
  <si>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</si>
  <si>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</si>
  <si>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</si>
  <si>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</si>
  <si>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</si>
  <si>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</si>
  <si>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</si>
  <si>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</si>
  <si>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</si>
  <si>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</si>
  <si>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</si>
  <si>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</si>
  <si>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</si>
  <si>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</si>
  <si>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</si>
  <si>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</si>
  <si>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</si>
  <si>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</si>
  <si>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</si>
  <si>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</si>
  <si>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</si>
  <si>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</si>
  <si>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</si>
  <si>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</si>
  <si>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</si>
  <si>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</si>
  <si>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</si>
  <si>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</si>
  <si>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</si>
  <si>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</si>
  <si>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</si>
  <si>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</si>
  <si>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</si>
  <si>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</si>
  <si>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</si>
  <si>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</si>
  <si>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</si>
  <si>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</si>
  <si>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</si>
  <si>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</si>
  <si>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</si>
  <si>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</si>
  <si>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</si>
  <si>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</si>
  <si>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</si>
  <si>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</si>
  <si>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</si>
  <si>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</si>
  <si>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</si>
  <si>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</si>
  <si>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</si>
  <si>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</si>
  <si>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</si>
  <si>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</si>
  <si>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</si>
  <si>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</si>
  <si>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</si>
  <si>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</si>
  <si>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</si>
  <si>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</si>
  <si>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</si>
  <si>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</si>
  <si>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</si>
  <si>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</si>
  <si>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</si>
  <si>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</si>
  <si>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</si>
  <si>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</si>
  <si>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</si>
  <si>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</si>
  <si>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</si>
  <si>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</si>
  <si>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</si>
  <si>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</si>
  <si>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</si>
  <si>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</si>
  <si>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</si>
  <si>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</si>
  <si>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</si>
  <si>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</si>
  <si>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</si>
  <si>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</si>
  <si>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</si>
  <si>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</si>
  <si>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</si>
  <si>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</si>
  <si>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</si>
  <si>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</si>
  <si>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</si>
  <si>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</si>
  <si>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</si>
  <si>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</si>
  <si>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</si>
  <si>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</si>
  <si>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</si>
  <si>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</si>
  <si>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</si>
  <si>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</si>
  <si>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</si>
  <si>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</si>
  <si>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</si>
  <si>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</si>
  <si>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</si>
  <si>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</si>
  <si>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</si>
  <si>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</si>
  <si>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</si>
  <si>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</si>
  <si>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</si>
  <si>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</si>
  <si>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</si>
  <si>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</si>
  <si>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</si>
  <si>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</si>
  <si>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</si>
  <si>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</si>
  <si>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</si>
  <si>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</si>
  <si>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</si>
  <si>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</si>
  <si>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</si>
  <si>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</si>
  <si>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</si>
  <si>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</si>
  <si>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</si>
  <si>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</si>
  <si>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</si>
  <si>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</si>
  <si>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</si>
  <si>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</si>
  <si>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</si>
  <si>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</si>
  <si>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</si>
  <si>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</si>
  <si>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</si>
  <si>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</si>
  <si>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</si>
  <si>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</si>
  <si>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</si>
  <si>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</si>
  <si>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</si>
  <si>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</si>
  <si>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</si>
  <si>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</si>
  <si>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</si>
  <si>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</si>
  <si>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</si>
  <si>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</si>
  <si>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</si>
  <si>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</si>
  <si>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</si>
  <si>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</si>
  <si>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</si>
  <si>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</si>
  <si>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</si>
  <si>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</si>
  <si>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</si>
  <si>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</si>
  <si>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</si>
  <si>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</si>
  <si>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</si>
  <si>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</si>
  <si>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</si>
  <si>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</si>
  <si>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</si>
  <si>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</si>
  <si>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</si>
  <si>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</si>
  <si>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</si>
  <si>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</si>
  <si>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</si>
  <si>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</si>
  <si>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</si>
  <si>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</si>
  <si>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</si>
  <si>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</si>
  <si>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</si>
  <si>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</si>
  <si>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</si>
  <si>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</si>
  <si>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</si>
  <si>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</si>
  <si>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</si>
  <si>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</si>
  <si>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</si>
  <si>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</si>
  <si>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</si>
  <si>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</si>
  <si>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</si>
  <si>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</si>
  <si>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</si>
  <si>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</si>
  <si>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</si>
  <si>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</si>
  <si>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</si>
  <si>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</si>
  <si>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</si>
  <si>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</si>
  <si>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</si>
  <si>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</si>
  <si>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</si>
  <si>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</si>
  <si>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</si>
  <si>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</si>
  <si>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</si>
  <si>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</si>
  <si>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</si>
  <si>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</si>
  <si>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</si>
  <si>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</si>
  <si>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</si>
  <si>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</si>
  <si>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</si>
  <si>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</si>
  <si>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</si>
  <si>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</si>
  <si>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</si>
  <si>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</si>
  <si>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</si>
  <si>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</si>
  <si>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</si>
  <si>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</si>
  <si>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</si>
  <si>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</si>
  <si>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</si>
  <si>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</si>
  <si>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</si>
  <si>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</si>
  <si>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</si>
  <si>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</si>
  <si>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</si>
  <si>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</si>
  <si>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</si>
  <si>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</si>
  <si>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</si>
  <si>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</si>
  <si>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</si>
  <si>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</si>
  <si>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</si>
  <si>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</si>
  <si>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</si>
  <si>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</si>
  <si>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</si>
  <si>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</si>
  <si>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</si>
  <si>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</si>
  <si>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</si>
  <si>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</si>
  <si>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</si>
  <si>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</si>
  <si>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</si>
  <si>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</si>
  <si>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</si>
  <si>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</si>
  <si>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</si>
  <si>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</si>
  <si>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</si>
  <si>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</si>
  <si>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</si>
  <si>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</si>
  <si>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</si>
  <si>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</si>
  <si>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</si>
  <si>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</si>
  <si>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</si>
  <si>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</si>
  <si>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</si>
  <si>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</si>
  <si>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</si>
  <si>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</si>
  <si>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</si>
  <si>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</si>
  <si>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</si>
  <si>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</si>
  <si>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</si>
  <si>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</si>
  <si>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</si>
  <si>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</si>
  <si>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</si>
  <si>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</si>
  <si>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</si>
  <si>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</si>
  <si>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</si>
  <si>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</si>
  <si>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</si>
  <si>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</si>
  <si>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</si>
  <si>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</si>
  <si>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</si>
  <si>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</si>
  <si>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</si>
  <si>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</si>
  <si>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</si>
  <si>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</si>
  <si>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</si>
  <si>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</si>
  <si>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</si>
  <si>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</si>
  <si>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</si>
  <si>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</si>
  <si>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</si>
  <si>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</si>
  <si>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</si>
  <si>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</si>
  <si>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</si>
  <si>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</si>
  <si>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</si>
  <si>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</si>
  <si>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</si>
  <si>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</si>
  <si>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</si>
  <si>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</si>
  <si>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</si>
  <si>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</si>
  <si>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</si>
  <si>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</si>
  <si>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</si>
  <si>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</si>
  <si>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</si>
  <si>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</si>
  <si>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</si>
  <si>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</si>
  <si>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</si>
  <si>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</si>
  <si>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</si>
  <si>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</si>
  <si>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</si>
  <si>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</si>
  <si>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</si>
  <si>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</si>
  <si>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</si>
  <si>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</si>
  <si>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</si>
  <si>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</si>
  <si>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</si>
  <si>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</si>
  <si>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</si>
  <si>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</si>
  <si>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</si>
  <si>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</si>
  <si>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</si>
  <si>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</si>
  <si>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</si>
  <si>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</si>
  <si>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</si>
  <si>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</si>
  <si>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</si>
  <si>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</si>
  <si>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</si>
  <si>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</si>
  <si>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</si>
  <si>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</si>
  <si>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</si>
  <si>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</si>
  <si>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</si>
  <si>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</si>
  <si>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</si>
  <si>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</si>
  <si>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</si>
  <si>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</si>
  <si>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</si>
  <si>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</si>
  <si>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</si>
  <si>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</si>
  <si>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</si>
  <si>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</si>
  <si>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</si>
  <si>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</si>
  <si>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</si>
  <si>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</si>
  <si>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</si>
  <si>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</si>
  <si>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</si>
  <si>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</si>
  <si>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</si>
  <si>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</si>
  <si>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</si>
  <si>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</si>
  <si>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</si>
  <si>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</si>
  <si>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</si>
  <si>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</si>
  <si>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</si>
  <si>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</si>
  <si>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</si>
  <si>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</si>
  <si>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</si>
  <si>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</si>
  <si>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</si>
  <si>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</si>
  <si>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</si>
  <si>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</si>
  <si>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</si>
  <si>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</si>
  <si>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</si>
  <si>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</si>
  <si>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</si>
  <si>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</si>
  <si>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</si>
  <si>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</si>
  <si>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</si>
  <si>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</si>
  <si>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</si>
  <si>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</si>
  <si>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</si>
  <si>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</si>
  <si>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</si>
  <si>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</si>
  <si>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</si>
  <si>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</si>
  <si>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</si>
  <si>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</si>
  <si>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</si>
  <si>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</si>
  <si>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</si>
  <si>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</si>
  <si>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</si>
  <si>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</si>
  <si>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</si>
  <si>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</si>
  <si>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</si>
  <si>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</si>
  <si>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</si>
  <si>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</si>
  <si>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</si>
  <si>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</si>
  <si>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</si>
  <si>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</si>
  <si>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</si>
  <si>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</si>
  <si>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</si>
  <si>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</si>
  <si>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</si>
  <si>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</si>
  <si>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</si>
  <si>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</si>
  <si>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</si>
  <si>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</si>
  <si>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</si>
  <si>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</si>
  <si>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</si>
  <si>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</si>
  <si>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</si>
  <si>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</si>
  <si>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</si>
  <si>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</si>
  <si>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</si>
  <si>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</si>
  <si>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</si>
  <si>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</si>
  <si>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</si>
  <si>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</si>
  <si>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</si>
  <si>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</si>
  <si>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</si>
  <si>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</si>
  <si>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</si>
  <si>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</si>
  <si>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</si>
  <si>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</si>
  <si>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</si>
  <si>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</si>
  <si>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</si>
  <si>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</si>
  <si>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</si>
  <si>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</si>
  <si>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</si>
  <si>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</si>
  <si>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</si>
  <si>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</si>
  <si>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</si>
  <si>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</si>
  <si>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</si>
  <si>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</si>
  <si>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</si>
  <si>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</si>
  <si>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</si>
  <si>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</si>
  <si>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</si>
  <si>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</si>
  <si>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</si>
  <si>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</si>
  <si>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</si>
  <si>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</si>
  <si>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</si>
  <si>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</si>
  <si>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</si>
  <si>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</si>
  <si>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</si>
  <si>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</si>
  <si>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</si>
  <si>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</si>
  <si>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</si>
  <si>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</si>
  <si>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</si>
  <si>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</si>
  <si>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</si>
  <si>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</si>
  <si>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</si>
  <si>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</si>
  <si>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</si>
  <si>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</si>
  <si>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</si>
  <si>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</si>
  <si>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</si>
  <si>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</si>
  <si>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</si>
  <si>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</si>
  <si>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</si>
  <si>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</si>
  <si>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</si>
  <si>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</si>
  <si>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</si>
  <si>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</si>
  <si>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</si>
  <si>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</si>
  <si>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</si>
  <si>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</si>
  <si>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</si>
  <si>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</si>
  <si>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</si>
  <si>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</si>
  <si>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</si>
  <si>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</si>
  <si>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</si>
  <si>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</si>
  <si>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</si>
  <si>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</si>
  <si>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</si>
  <si>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</si>
  <si>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</si>
  <si>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</si>
  <si>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</si>
  <si>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</si>
  <si>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</si>
  <si>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</si>
  <si>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</si>
  <si>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</si>
  <si>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</si>
  <si>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</si>
  <si>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</si>
  <si>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</si>
  <si>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</si>
  <si>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</si>
  <si>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</si>
  <si>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</si>
  <si>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</si>
  <si>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</si>
  <si>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</si>
  <si>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</si>
  <si>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</si>
  <si>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</si>
  <si>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</si>
  <si>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</si>
  <si>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</si>
  <si>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</si>
  <si>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</si>
  <si>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</si>
  <si>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</si>
  <si>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</si>
  <si>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</si>
  <si>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</si>
  <si>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</si>
  <si>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</si>
  <si>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</si>
  <si>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</si>
  <si>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</si>
  <si>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</si>
  <si>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</si>
  <si>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</si>
  <si>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</si>
  <si>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</si>
  <si>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</si>
  <si>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</si>
  <si>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</si>
  <si>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</si>
  <si>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</si>
  <si>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</si>
  <si>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</si>
  <si>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</si>
  <si>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</si>
  <si>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</si>
  <si>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</si>
  <si>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</si>
  <si>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</si>
  <si>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</si>
  <si>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</si>
  <si>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</si>
  <si>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</si>
  <si>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</si>
  <si>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</si>
  <si>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</si>
  <si>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</si>
  <si>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</si>
  <si>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</si>
  <si>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</si>
  <si>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</si>
  <si>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</si>
  <si>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</si>
  <si>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</si>
  <si>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</si>
  <si>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</si>
  <si>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</si>
  <si>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</si>
  <si>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</si>
  <si>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</si>
  <si>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</si>
  <si>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</si>
  <si>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</si>
  <si>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</si>
  <si>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</si>
  <si>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</si>
  <si>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</si>
  <si>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</si>
  <si>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</si>
  <si>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</si>
  <si>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</si>
  <si>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</si>
  <si>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</si>
  <si>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</si>
  <si>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</si>
  <si>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</si>
  <si>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</si>
  <si>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</si>
  <si>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</si>
  <si>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</si>
  <si>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</si>
  <si>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</si>
  <si>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</si>
  <si>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</si>
  <si>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</si>
  <si>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</si>
  <si>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</si>
  <si>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</si>
  <si>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</si>
  <si>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</si>
  <si>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</si>
  <si>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</si>
  <si>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</si>
  <si>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</si>
  <si>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</si>
  <si>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</si>
  <si>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</si>
  <si>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</si>
  <si>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</si>
  <si>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</si>
  <si>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</si>
  <si>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</si>
  <si>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</si>
  <si>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</si>
  <si>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</si>
  <si>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</si>
  <si>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</si>
  <si>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</si>
  <si>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</si>
  <si>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</si>
  <si>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</si>
  <si>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</si>
  <si>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</si>
  <si>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</si>
  <si>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</si>
  <si>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</si>
  <si>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</si>
  <si>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</si>
  <si>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</si>
  <si>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</si>
  <si>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</si>
  <si>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</si>
  <si>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</si>
  <si>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</si>
  <si>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</si>
  <si>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</si>
  <si>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</si>
  <si>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</si>
  <si>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</si>
  <si>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</si>
  <si>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</si>
  <si>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</si>
  <si>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</si>
  <si>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</si>
  <si>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</si>
  <si>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</si>
  <si>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</si>
  <si>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</si>
  <si>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</si>
  <si>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</si>
  <si>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</si>
  <si>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</si>
  <si>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</si>
  <si>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</si>
  <si>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</si>
  <si>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</si>
  <si>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</si>
  <si>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</si>
  <si>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</si>
  <si>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</si>
  <si>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</si>
  <si>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</si>
  <si>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</si>
  <si>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</si>
  <si>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</si>
  <si>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</si>
  <si>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</si>
  <si>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</si>
  <si>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</si>
  <si>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</si>
  <si>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</si>
  <si>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</si>
  <si>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</si>
  <si>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</si>
  <si>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</si>
  <si>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</si>
  <si>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</si>
  <si>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</si>
  <si>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</si>
  <si>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</si>
  <si>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</si>
  <si>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</si>
  <si>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</si>
  <si>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</si>
  <si>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</si>
  <si>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</si>
  <si>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</si>
  <si>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</si>
  <si>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</si>
  <si>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</si>
  <si>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</si>
  <si>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</si>
  <si>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</si>
  <si>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</si>
  <si>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</si>
  <si>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</si>
  <si>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</si>
  <si>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</si>
  <si>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</si>
  <si>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</si>
  <si>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</si>
  <si>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</si>
  <si>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</si>
  <si>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</si>
  <si>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</si>
  <si>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</si>
  <si>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</si>
  <si>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</si>
  <si>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</si>
  <si>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</si>
  <si>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</si>
  <si>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</si>
  <si>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</si>
  <si>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</si>
  <si>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</si>
  <si>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</si>
  <si>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</si>
  <si>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</si>
  <si>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</si>
  <si>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</si>
  <si>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</si>
  <si>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</si>
  <si>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</si>
  <si>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</si>
  <si>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</si>
  <si>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</si>
  <si>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</si>
  <si>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</si>
  <si>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</si>
  <si>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</si>
  <si>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</si>
  <si>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</si>
  <si>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</si>
  <si>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</si>
  <si>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</si>
  <si>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</si>
  <si>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</si>
  <si>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</si>
  <si>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</si>
  <si>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</si>
  <si>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</si>
  <si>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</si>
  <si>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</si>
  <si>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</si>
  <si>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</si>
  <si>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</si>
  <si>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</si>
  <si>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</si>
  <si>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</si>
  <si>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</si>
  <si>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</si>
  <si>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</si>
  <si>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</si>
  <si>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</si>
  <si>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</si>
  <si>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</si>
  <si>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</si>
  <si>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</si>
  <si>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</si>
  <si>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</si>
  <si>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</si>
  <si>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</si>
  <si>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</si>
  <si>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</si>
  <si>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</si>
  <si>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</si>
  <si>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</si>
  <si>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</si>
  <si>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</si>
  <si>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</si>
  <si>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</si>
  <si>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</si>
  <si>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</si>
  <si>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</si>
  <si>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</si>
  <si>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</si>
  <si>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</si>
  <si>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</si>
  <si>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</si>
  <si>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</si>
  <si>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</si>
  <si>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</si>
  <si>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</si>
  <si>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</si>
  <si>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</si>
  <si>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</si>
  <si>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</si>
  <si>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</si>
  <si>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</si>
  <si>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</si>
  <si>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</si>
  <si>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</si>
  <si>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</si>
  <si>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</si>
  <si>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</si>
  <si>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</si>
  <si>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</si>
  <si>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</si>
  <si>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</si>
  <si>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</si>
  <si>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</si>
  <si>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</si>
  <si>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</si>
  <si>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</si>
  <si>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</si>
  <si>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</si>
  <si>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</si>
  <si>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</si>
  <si>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</si>
  <si>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</si>
  <si>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</si>
  <si>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</si>
  <si>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</si>
  <si>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</si>
  <si>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</si>
  <si>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</si>
  <si>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</si>
  <si>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</si>
  <si>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</si>
  <si>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</si>
  <si>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</si>
  <si>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</si>
  <si>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</si>
  <si>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</si>
  <si>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</si>
  <si>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</si>
  <si>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</si>
  <si>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</si>
  <si>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</si>
  <si>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</si>
  <si>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</si>
  <si>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</si>
  <si>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</si>
  <si>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</si>
  <si>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</si>
  <si>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</si>
  <si>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</si>
  <si>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</si>
  <si>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</si>
  <si>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</si>
  <si>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</si>
  <si>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</si>
  <si>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</si>
  <si>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</si>
  <si>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</si>
  <si>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</si>
  <si>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</si>
  <si>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</si>
  <si>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</si>
  <si>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</si>
  <si>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</si>
  <si>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</si>
  <si>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</si>
  <si>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</si>
  <si>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</si>
  <si>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</si>
  <si>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</si>
  <si>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</si>
  <si>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</si>
  <si>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</si>
  <si>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</si>
  <si>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</si>
  <si>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</si>
  <si>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</si>
  <si>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</si>
  <si>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</si>
  <si>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</si>
  <si>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</si>
  <si>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</si>
  <si>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</si>
  <si>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</si>
  <si>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</si>
  <si>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</si>
  <si>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</si>
  <si>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</si>
  <si>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</si>
  <si>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</si>
  <si>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</si>
  <si>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</si>
  <si>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</si>
  <si>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</si>
  <si>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</si>
  <si>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</si>
  <si>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</si>
  <si>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</si>
  <si>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</si>
  <si>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</si>
  <si>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</si>
  <si>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</si>
  <si>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</si>
  <si>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</si>
  <si>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</si>
  <si>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</si>
  <si>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</si>
  <si>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</si>
  <si>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</si>
  <si>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</si>
  <si>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</si>
  <si>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</si>
  <si>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</si>
  <si>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</si>
  <si>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</si>
  <si>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</si>
  <si>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</si>
  <si>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</si>
  <si>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</si>
  <si>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</si>
  <si>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</si>
  <si>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</si>
  <si>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</si>
  <si>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</si>
  <si>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</si>
  <si>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</si>
  <si>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</si>
  <si>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</si>
  <si>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</si>
  <si>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</si>
  <si>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</si>
  <si>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</si>
  <si>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</si>
  <si>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</si>
  <si>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</si>
  <si>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</si>
  <si>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</si>
  <si>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</si>
  <si>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</si>
  <si>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</si>
  <si>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</si>
  <si>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</si>
  <si>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</si>
  <si>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</si>
  <si>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</si>
  <si>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</si>
  <si>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</si>
  <si>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</si>
  <si>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</si>
  <si>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</si>
  <si>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</si>
  <si>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</si>
  <si>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</si>
  <si>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</si>
  <si>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</si>
  <si>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</si>
  <si>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</si>
  <si>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</si>
  <si>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</si>
  <si>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</si>
  <si>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</si>
  <si>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</si>
  <si>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</si>
  <si>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</si>
  <si>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</si>
  <si>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</si>
  <si>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</si>
  <si>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</si>
  <si>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</si>
  <si>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</si>
  <si>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</si>
  <si>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</si>
  <si>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</si>
  <si>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</si>
  <si>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</si>
  <si>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</si>
  <si>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</si>
  <si>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</si>
  <si>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</si>
  <si>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</si>
  <si>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</si>
  <si>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</si>
  <si>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</si>
  <si>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</si>
  <si>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</si>
  <si>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</si>
  <si>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</si>
  <si>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</si>
  <si>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</si>
  <si>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</si>
  <si>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</si>
  <si>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</si>
  <si>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</si>
  <si>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</si>
  <si>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</si>
  <si>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</si>
  <si>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</si>
  <si>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</si>
  <si>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</si>
  <si>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</si>
  <si>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</si>
  <si>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</si>
  <si>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</si>
  <si>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</si>
  <si>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</si>
  <si>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</si>
  <si>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</si>
  <si>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</si>
  <si>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</si>
  <si>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</si>
  <si>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</si>
  <si>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</si>
  <si>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</si>
  <si>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</si>
  <si>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</si>
  <si>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</si>
  <si>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</si>
  <si>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</si>
  <si>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</si>
  <si>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</si>
  <si>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</si>
  <si>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</si>
  <si>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</si>
  <si>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</si>
  <si>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</si>
  <si>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</si>
  <si>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</si>
  <si>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</si>
  <si>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</si>
  <si>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</si>
  <si>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</si>
  <si>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</si>
  <si>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</si>
  <si>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</si>
  <si>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</si>
  <si>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</si>
  <si>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</si>
  <si>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</si>
  <si>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</si>
  <si>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</si>
  <si>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</si>
  <si>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</si>
  <si>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</si>
  <si>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</si>
  <si>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</si>
  <si>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</si>
  <si>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</si>
  <si>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</si>
  <si>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</si>
  <si>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</si>
  <si>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</si>
  <si>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</si>
  <si>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</si>
  <si>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</si>
  <si>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</si>
  <si>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</si>
  <si>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</si>
  <si>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</si>
  <si>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</si>
  <si>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</si>
  <si>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</si>
  <si>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</si>
  <si>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</si>
  <si>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</si>
  <si>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</si>
  <si>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</si>
  <si>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</si>
  <si>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</si>
  <si>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</si>
  <si>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</si>
  <si>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</si>
  <si>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</si>
  <si>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</si>
  <si>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</si>
  <si>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</si>
  <si>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</si>
  <si>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</si>
  <si>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</si>
  <si>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</si>
  <si>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</si>
  <si>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</si>
  <si>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</si>
  <si>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</si>
  <si>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</si>
  <si>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</si>
  <si>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</si>
  <si>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</si>
  <si>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</si>
  <si>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</si>
  <si>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</si>
  <si>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</si>
  <si>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</si>
  <si>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</si>
  <si>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</si>
  <si>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</si>
  <si>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</si>
  <si>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</si>
  <si>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</si>
  <si>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</si>
  <si>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</si>
  <si>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</si>
  <si>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</si>
  <si>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</si>
  <si>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</si>
  <si>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</si>
  <si>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</si>
  <si>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</si>
  <si>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</si>
  <si>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</si>
  <si>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</si>
  <si>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</si>
  <si>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</si>
  <si>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</si>
  <si>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</si>
  <si>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</si>
  <si>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</si>
  <si>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</si>
  <si>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</si>
  <si>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</si>
  <si>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</si>
  <si>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</si>
  <si>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</si>
  <si>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</si>
  <si>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</si>
  <si>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</si>
  <si>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</si>
  <si>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</si>
  <si>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</si>
  <si>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</si>
  <si>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</si>
  <si>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</si>
  <si>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</si>
  <si>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</si>
  <si>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</si>
  <si>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</si>
  <si>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</si>
  <si>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</si>
  <si>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</si>
  <si>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</si>
  <si>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</si>
  <si>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</si>
  <si>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</si>
  <si>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</si>
  <si>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</si>
  <si>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</si>
  <si>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</si>
  <si>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</si>
  <si>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</si>
  <si>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</si>
  <si>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</si>
  <si>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</si>
  <si>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</si>
  <si>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</si>
  <si>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</si>
  <si>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</si>
  <si>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</si>
  <si>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</si>
  <si>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</si>
  <si>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</si>
  <si>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</si>
  <si>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</si>
  <si>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</si>
  <si>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</si>
  <si>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</si>
  <si>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</si>
  <si>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</si>
  <si>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</si>
  <si>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</si>
  <si>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</si>
  <si>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</si>
  <si>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</si>
  <si>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</si>
  <si>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</si>
  <si>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</si>
  <si>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</si>
  <si>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</si>
  <si>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</si>
  <si>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</si>
  <si>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</si>
  <si>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</si>
  <si>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</si>
  <si>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</si>
  <si>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</si>
  <si>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</si>
  <si>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</si>
  <si>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</si>
  <si>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</si>
  <si>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</si>
  <si>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</si>
  <si>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</si>
  <si>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</si>
  <si>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</si>
  <si>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</si>
  <si>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</si>
  <si>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</si>
  <si>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</si>
  <si>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</si>
  <si>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</si>
  <si>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</si>
  <si>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</si>
  <si>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</si>
  <si>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</si>
  <si>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</si>
  <si>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</si>
  <si>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</si>
  <si>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</si>
  <si>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</si>
  <si>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</si>
  <si>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</si>
  <si>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</si>
  <si>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</si>
  <si>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</si>
  <si>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</si>
  <si>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</si>
  <si>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</si>
  <si>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</si>
  <si>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</si>
  <si>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</si>
  <si>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</si>
  <si>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</si>
  <si>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</si>
  <si>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</si>
  <si>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</si>
  <si>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</si>
  <si>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</si>
  <si>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</si>
  <si>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</si>
  <si>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</si>
  <si>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</si>
  <si>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</si>
  <si>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</si>
  <si>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</si>
  <si>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</si>
  <si>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</si>
  <si>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</si>
  <si>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</si>
  <si>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</si>
  <si>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</si>
  <si>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</si>
  <si>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</si>
  <si>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</si>
  <si>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</si>
  <si>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</si>
  <si>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</si>
  <si>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</si>
  <si>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</si>
  <si>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</si>
  <si>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</si>
  <si>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</si>
  <si>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</si>
  <si>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</si>
  <si>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</si>
  <si>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</si>
  <si>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</si>
  <si>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</si>
  <si>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</si>
  <si>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</si>
  <si>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</si>
  <si>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</si>
  <si>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</si>
  <si>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</si>
  <si>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</si>
  <si>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</si>
  <si>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</si>
  <si>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</si>
  <si>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</si>
  <si>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</si>
  <si>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</si>
  <si>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</si>
  <si>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</si>
  <si>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</si>
  <si>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</si>
  <si>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</si>
  <si>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</si>
  <si>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</si>
  <si>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</si>
  <si>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</si>
  <si>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</si>
  <si>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</si>
  <si>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</si>
  <si>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</si>
  <si>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</si>
  <si>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</si>
  <si>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</si>
  <si>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</si>
  <si>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</si>
  <si>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</si>
  <si>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</si>
  <si>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</si>
  <si>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</si>
  <si>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</si>
  <si>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</si>
  <si>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</si>
  <si>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</si>
  <si>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</si>
  <si>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</si>
  <si>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</si>
  <si>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</si>
  <si>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</si>
  <si>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</si>
  <si>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</si>
  <si>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</si>
  <si>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</si>
  <si>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</si>
  <si>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</si>
  <si>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</si>
  <si>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</si>
  <si>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</si>
  <si>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</si>
  <si>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</si>
  <si>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</si>
  <si>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</si>
  <si>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</si>
  <si>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</si>
  <si>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</si>
  <si>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</si>
  <si>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</si>
  <si>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</si>
  <si>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</si>
  <si>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</si>
  <si>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</si>
  <si>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</si>
  <si>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</si>
  <si>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</si>
  <si>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</si>
  <si>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</si>
  <si>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</si>
  <si>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</si>
  <si>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</si>
  <si>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</si>
  <si>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</si>
  <si>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</si>
  <si>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</si>
  <si>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</si>
  <si>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</si>
  <si>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</si>
  <si>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</si>
  <si>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</si>
  <si>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</si>
  <si>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</si>
  <si>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</si>
  <si>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</si>
  <si>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</si>
  <si>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</si>
  <si>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</si>
  <si>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</si>
  <si>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</si>
  <si>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</si>
  <si>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</si>
  <si>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</si>
  <si>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</si>
  <si>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</si>
  <si>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</si>
  <si>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</si>
  <si>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</si>
  <si>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</si>
  <si>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</si>
  <si>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</si>
  <si>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</si>
  <si>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</si>
  <si>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</si>
  <si>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</si>
  <si>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</si>
  <si>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</si>
  <si>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</si>
  <si>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</si>
  <si>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</si>
  <si>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</si>
  <si>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</si>
  <si>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</si>
  <si>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</si>
  <si>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</si>
  <si>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</si>
  <si>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</si>
  <si>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</si>
  <si>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</si>
  <si>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</si>
  <si>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</si>
  <si>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</si>
  <si>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</si>
  <si>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</si>
  <si>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</si>
  <si>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</si>
  <si>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</si>
  <si>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</si>
  <si>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</si>
  <si>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</si>
  <si>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</si>
  <si>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</si>
  <si>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</si>
  <si>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</si>
  <si>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</si>
  <si>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</si>
  <si>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</si>
  <si>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</si>
  <si>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</si>
  <si>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</si>
  <si>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</si>
  <si>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</si>
  <si>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</si>
  <si>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</si>
  <si>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</si>
  <si>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</si>
  <si>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</si>
  <si>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</si>
  <si>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</si>
  <si>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</si>
  <si>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</si>
  <si>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</si>
  <si>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</si>
  <si>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</si>
  <si>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</si>
  <si>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</si>
  <si>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</si>
  <si>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</si>
  <si>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</si>
  <si>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</si>
  <si>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</si>
  <si>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</si>
  <si>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</si>
  <si>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</si>
  <si>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</si>
  <si>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</si>
  <si>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</si>
  <si>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</si>
  <si>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</si>
  <si>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</si>
  <si>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</si>
  <si>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</si>
  <si>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</si>
  <si>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</si>
  <si>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</si>
  <si>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</si>
  <si>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</si>
  <si>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</si>
  <si>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</si>
  <si>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</si>
  <si>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</si>
  <si>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</si>
  <si>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</si>
  <si>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</si>
  <si>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</si>
  <si>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</si>
  <si>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</si>
  <si>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</si>
  <si>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</si>
  <si>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</si>
  <si>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</si>
  <si>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</si>
  <si>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</si>
  <si>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</si>
  <si>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</si>
  <si>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</si>
  <si>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</si>
  <si>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</si>
  <si>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</si>
  <si>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</si>
  <si>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</si>
  <si>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</si>
  <si>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</si>
  <si>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</si>
  <si>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</si>
  <si>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</si>
  <si>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</si>
  <si>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</si>
  <si>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</si>
  <si>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</si>
  <si>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</si>
  <si>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</si>
  <si>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</si>
  <si>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</si>
  <si>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</si>
  <si>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</si>
  <si>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</si>
  <si>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</si>
  <si>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</si>
  <si>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</si>
  <si>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</si>
  <si>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</si>
  <si>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</si>
  <si>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</si>
  <si>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</si>
  <si>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</si>
  <si>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</si>
  <si>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</si>
  <si>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</si>
  <si>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</si>
  <si>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</si>
  <si>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</si>
  <si>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</si>
  <si>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</si>
  <si>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</si>
  <si>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</si>
  <si>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</si>
  <si>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</si>
  <si>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</si>
  <si>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</si>
  <si>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</si>
  <si>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</si>
  <si>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</si>
  <si>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</si>
  <si>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</si>
  <si>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</si>
  <si>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</si>
  <si>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</si>
  <si>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</si>
  <si>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</si>
  <si>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</si>
  <si>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</si>
  <si>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</si>
  <si>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</si>
  <si>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</si>
  <si>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</si>
  <si>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</si>
  <si>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</si>
  <si>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</si>
  <si>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</si>
  <si>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</si>
  <si>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</si>
  <si>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</si>
  <si>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</si>
  <si>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</si>
  <si>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</si>
  <si>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</si>
  <si>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</si>
  <si>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</si>
  <si>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</si>
  <si>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</si>
  <si>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</si>
  <si>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</si>
  <si>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</si>
  <si>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</si>
  <si>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</si>
  <si>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</si>
  <si>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</si>
  <si>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</si>
  <si>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</si>
  <si>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</si>
  <si>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</si>
  <si>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</si>
  <si>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</si>
  <si>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</si>
  <si>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</si>
  <si>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</si>
  <si>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</si>
  <si>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</si>
  <si>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</si>
  <si>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</si>
  <si>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</si>
  <si>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</si>
  <si>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</si>
  <si>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</si>
  <si>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</si>
  <si>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</si>
  <si>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</si>
  <si>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</si>
  <si>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</si>
  <si>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</si>
  <si>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</si>
  <si>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</si>
  <si>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</si>
  <si>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</si>
  <si>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</si>
  <si>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</si>
  <si>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</si>
  <si>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</si>
  <si>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</si>
  <si>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</si>
  <si>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</si>
  <si>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</si>
  <si>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</si>
  <si>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</si>
  <si>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</si>
  <si>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</si>
  <si>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</si>
  <si>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</si>
  <si>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</si>
  <si>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</si>
  <si>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</si>
  <si>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</si>
  <si>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</si>
  <si>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</si>
  <si>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</si>
  <si>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</si>
  <si>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</si>
  <si>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</si>
  <si>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</si>
  <si>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</si>
  <si>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</si>
  <si>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</si>
  <si>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</si>
  <si>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</si>
  <si>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</si>
  <si>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</si>
  <si>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</si>
  <si>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</si>
  <si>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</si>
  <si>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</si>
  <si>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</si>
  <si>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</si>
  <si>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</si>
  <si>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</si>
  <si>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</si>
  <si>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</si>
  <si>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</si>
  <si>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</si>
  <si>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</si>
  <si>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</si>
  <si>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</si>
  <si>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</si>
  <si>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</si>
  <si>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</si>
  <si>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</si>
  <si>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</si>
  <si>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</si>
  <si>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</si>
  <si>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</si>
  <si>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</si>
  <si>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</si>
  <si>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</si>
  <si>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</si>
  <si>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</si>
  <si>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</si>
  <si>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</si>
  <si>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</si>
  <si>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</si>
  <si>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</si>
  <si>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</si>
  <si>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</si>
  <si>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</si>
  <si>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</si>
  <si>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</si>
  <si>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</si>
  <si>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</si>
  <si>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</si>
  <si>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</si>
  <si>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</si>
  <si>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</si>
  <si>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</si>
  <si>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</si>
  <si>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</si>
  <si>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</si>
  <si>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</si>
  <si>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</si>
  <si>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</si>
  <si>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</si>
  <si>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</si>
  <si>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</si>
  <si>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</si>
  <si>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</si>
  <si>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</si>
  <si>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</si>
  <si>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</si>
  <si>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</si>
  <si>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</si>
  <si>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</si>
  <si>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</si>
  <si>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</si>
  <si>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</si>
  <si>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</si>
  <si>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</si>
  <si>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</si>
  <si>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</si>
  <si>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</si>
  <si>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</si>
  <si>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</si>
  <si>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</si>
  <si>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</si>
  <si>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</si>
  <si>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</si>
  <si>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</si>
  <si>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</si>
  <si>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</si>
  <si>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</si>
  <si>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</si>
  <si>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</si>
  <si>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</si>
  <si>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</si>
  <si>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</si>
  <si>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</si>
  <si>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</si>
  <si>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</si>
  <si>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</si>
  <si>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</si>
  <si>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</si>
  <si>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</si>
  <si>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</si>
  <si>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</si>
  <si>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</si>
  <si>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</si>
  <si>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</si>
  <si>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</si>
  <si>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</si>
  <si>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</si>
  <si>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</si>
  <si>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</si>
  <si>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</si>
  <si>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</si>
  <si>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</si>
  <si>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</si>
  <si>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</si>
  <si>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</si>
  <si>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</si>
  <si>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</si>
  <si>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</si>
  <si>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</si>
  <si>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</si>
  <si>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</si>
  <si>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</si>
  <si>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</si>
  <si>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</si>
  <si>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</si>
  <si>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</si>
  <si>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</si>
  <si>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</si>
  <si>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</si>
  <si>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</si>
  <si>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</si>
  <si>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</si>
  <si>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</si>
  <si>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</si>
  <si>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</si>
  <si>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</si>
  <si>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</si>
  <si>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</si>
  <si>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</si>
  <si>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</si>
  <si>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</si>
  <si>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</si>
  <si>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</si>
  <si>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</si>
  <si>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</si>
  <si>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</si>
  <si>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</si>
  <si>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</si>
  <si>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</si>
  <si>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</si>
  <si>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</si>
  <si>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</si>
  <si>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</si>
  <si>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</si>
  <si>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</si>
  <si>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</si>
  <si>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</si>
  <si>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</si>
  <si>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</si>
  <si>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</si>
  <si>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</si>
  <si>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</si>
  <si>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</si>
  <si>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</si>
  <si>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</si>
  <si>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</si>
  <si>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</si>
  <si>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</si>
  <si>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</si>
  <si>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</si>
  <si>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</si>
  <si>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</si>
  <si>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</si>
  <si>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</si>
  <si>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</si>
  <si>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</si>
  <si>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</si>
  <si>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</si>
  <si>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</si>
  <si>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</si>
  <si>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</si>
  <si>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</si>
  <si>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</si>
  <si>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</si>
  <si>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</si>
  <si>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</si>
  <si>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</si>
  <si>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</si>
  <si>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</si>
  <si>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</si>
  <si>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</si>
  <si>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</si>
  <si>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</si>
  <si>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</si>
  <si>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</si>
  <si>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</si>
  <si>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</si>
  <si>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</si>
  <si>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</si>
  <si>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</si>
  <si>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</si>
  <si>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</si>
  <si>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</si>
  <si>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</si>
  <si>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</si>
  <si>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</si>
  <si>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</si>
  <si>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</si>
  <si>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</si>
  <si>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</si>
  <si>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</si>
  <si>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</si>
  <si>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</si>
  <si>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</si>
  <si>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</si>
  <si>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</si>
  <si>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</si>
  <si>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</si>
  <si>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</si>
  <si>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</si>
  <si>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</si>
  <si>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</si>
  <si>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</si>
  <si>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</si>
  <si>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</si>
  <si>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</si>
  <si>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</si>
  <si>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</si>
  <si>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</si>
  <si>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</si>
  <si>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</si>
  <si>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</si>
  <si>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</si>
  <si>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</si>
  <si>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</si>
  <si>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</si>
  <si>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</si>
  <si>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</si>
  <si>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</si>
  <si>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</si>
  <si>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</si>
  <si>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</si>
  <si>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</si>
  <si>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</si>
  <si>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</si>
  <si>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</si>
  <si>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</si>
  <si>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</si>
  <si>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</si>
  <si>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</si>
  <si>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</si>
  <si>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</si>
  <si>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</si>
  <si>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</si>
  <si>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</si>
  <si>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</si>
  <si>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</si>
  <si>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</si>
  <si>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</si>
  <si>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</si>
  <si>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</si>
  <si>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</si>
  <si>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</si>
  <si>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</si>
  <si>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</si>
  <si>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</si>
  <si>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</si>
  <si>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</si>
  <si>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</si>
  <si>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</si>
  <si>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</si>
  <si>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</si>
  <si>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</si>
  <si>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</si>
  <si>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</si>
  <si>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</si>
  <si>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</si>
  <si>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</si>
  <si>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</si>
  <si>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</si>
  <si>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</si>
  <si>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</si>
  <si>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</si>
  <si>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</si>
  <si>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</si>
  <si>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</si>
  <si>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</si>
  <si>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</si>
  <si>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</si>
  <si>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</si>
  <si>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</si>
  <si>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</si>
  <si>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</si>
  <si>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</si>
  <si>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</si>
  <si>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</si>
  <si>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</si>
  <si>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</si>
  <si>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</si>
  <si>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</si>
  <si>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</si>
  <si>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</si>
  <si>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</si>
  <si>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</si>
  <si>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</si>
  <si>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</si>
  <si>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</si>
  <si>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</si>
  <si>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</si>
  <si>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</si>
  <si>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</si>
  <si>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</si>
  <si>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</si>
  <si>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</si>
  <si>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</si>
  <si>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</si>
  <si>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</si>
  <si>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</si>
  <si>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</si>
  <si>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</si>
  <si>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</si>
  <si>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</si>
  <si>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</si>
  <si>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</si>
  <si>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</si>
  <si>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</si>
  <si>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</si>
  <si>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</si>
  <si>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</si>
  <si>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</si>
  <si>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</si>
  <si>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</si>
  <si>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</si>
  <si>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</si>
  <si>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</si>
  <si>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</si>
  <si>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</si>
  <si>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</si>
  <si>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</si>
  <si>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</si>
  <si>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</si>
  <si>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</si>
  <si>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</si>
  <si>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</si>
  <si>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</si>
  <si>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</si>
  <si>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</si>
  <si>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</si>
  <si>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</si>
  <si>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</si>
  <si>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</si>
  <si>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</si>
  <si>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</si>
  <si>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</si>
  <si>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</si>
  <si>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</si>
  <si>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</si>
  <si>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</si>
  <si>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</si>
  <si>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</si>
  <si>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</si>
  <si>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</si>
  <si>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</si>
  <si>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</si>
  <si>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</si>
  <si>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</si>
  <si>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</si>
  <si>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</si>
  <si>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</si>
  <si>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</si>
  <si>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</si>
  <si>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</si>
  <si>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</si>
  <si>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</si>
  <si>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</si>
  <si>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</si>
  <si>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</si>
  <si>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</si>
  <si>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</si>
  <si>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</si>
  <si>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</si>
  <si>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</si>
  <si>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</si>
  <si>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</si>
  <si>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</si>
  <si>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</si>
  <si>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</si>
  <si>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</si>
  <si>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</si>
  <si>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</si>
  <si>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</si>
  <si>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</si>
  <si>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</si>
  <si>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</si>
  <si>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</si>
  <si>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</si>
  <si>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</si>
  <si>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</si>
  <si>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</si>
  <si>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</si>
  <si>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</si>
  <si>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</si>
  <si>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</si>
  <si>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</si>
  <si>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</si>
  <si>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</si>
  <si>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</si>
  <si>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</si>
  <si>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</si>
  <si>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</si>
  <si>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</si>
  <si>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</si>
  <si>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</si>
  <si>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</si>
  <si>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</si>
  <si>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</si>
  <si>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</si>
  <si>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</si>
  <si>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</si>
  <si>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</si>
  <si>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</si>
  <si>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</si>
  <si>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</si>
  <si>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</si>
  <si>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</si>
  <si>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</si>
  <si>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</si>
  <si>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</si>
  <si>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</si>
  <si>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</si>
  <si>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</si>
  <si>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</si>
  <si>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</si>
  <si>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</si>
  <si>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</si>
  <si>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</si>
  <si>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</si>
  <si>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</si>
  <si>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</si>
  <si>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</si>
  <si>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</si>
  <si>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</si>
  <si>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</si>
  <si>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</si>
  <si>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</si>
  <si>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</si>
  <si>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</si>
  <si>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</si>
  <si>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</si>
  <si>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</si>
  <si>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</si>
  <si>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</si>
  <si>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</si>
  <si>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</si>
  <si>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</si>
  <si>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</si>
  <si>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</si>
  <si>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</si>
  <si>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</si>
  <si>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</si>
  <si>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</si>
  <si>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</si>
  <si>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</si>
  <si>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</si>
  <si>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</si>
  <si>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</si>
  <si>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</si>
  <si>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</si>
  <si>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</si>
  <si>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</si>
  <si>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</si>
  <si>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</si>
  <si>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</si>
  <si>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</si>
  <si>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</si>
  <si>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</si>
  <si>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</si>
  <si>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</si>
  <si>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</si>
  <si>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</si>
  <si>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</si>
  <si>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</si>
  <si>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</si>
  <si>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</si>
  <si>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</si>
  <si>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</si>
  <si>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</si>
  <si>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</si>
  <si>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</si>
  <si>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</si>
  <si>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</si>
  <si>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</si>
  <si>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</si>
  <si>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</si>
  <si>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</si>
  <si>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</si>
  <si>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</si>
  <si>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</si>
  <si>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</si>
  <si>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</si>
  <si>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</si>
  <si>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</si>
  <si>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</si>
  <si>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</si>
  <si>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</si>
  <si>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</si>
  <si>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</si>
  <si>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</si>
  <si>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</si>
  <si>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</si>
  <si>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</si>
  <si>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</si>
  <si>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</si>
  <si>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</si>
  <si>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</si>
  <si>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</si>
  <si>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</si>
  <si>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</si>
  <si>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</si>
  <si>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</si>
  <si>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</si>
  <si>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</si>
  <si>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</si>
  <si>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</si>
  <si>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</si>
  <si>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</si>
  <si>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</si>
  <si>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</si>
  <si>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</si>
  <si>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</si>
  <si>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</si>
  <si>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</si>
  <si>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</si>
  <si>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</si>
  <si>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</si>
  <si>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</si>
  <si>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</si>
  <si>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</si>
  <si>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</si>
  <si>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</si>
  <si>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</si>
  <si>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</si>
  <si>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</si>
  <si>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</si>
  <si>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</si>
  <si>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</si>
  <si>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</si>
  <si>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</si>
  <si>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</si>
  <si>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</si>
  <si>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</si>
  <si>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</si>
  <si>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</si>
  <si>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</si>
  <si>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</si>
  <si>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</si>
  <si>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</si>
  <si>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</si>
  <si>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</si>
  <si>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</si>
  <si>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</si>
  <si>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</si>
  <si>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</si>
  <si>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</si>
  <si>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</si>
  <si>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</si>
  <si>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</si>
  <si>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</si>
  <si>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</si>
  <si>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</si>
  <si>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</si>
  <si>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</si>
  <si>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</si>
  <si>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</si>
  <si>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</si>
  <si>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</si>
  <si>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</si>
  <si>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</si>
  <si>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</si>
  <si>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</si>
  <si>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</si>
  <si>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</si>
  <si>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</si>
  <si>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</si>
  <si>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</si>
  <si>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</si>
  <si>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</si>
  <si>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</si>
  <si>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</si>
  <si>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</si>
  <si>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</si>
  <si>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</si>
  <si>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</si>
  <si>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</si>
  <si>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</si>
  <si>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</si>
  <si>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</si>
  <si>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</si>
  <si>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</si>
  <si>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</si>
  <si>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</si>
  <si>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</si>
  <si>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</si>
  <si>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</si>
  <si>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</si>
  <si>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</si>
  <si>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</si>
  <si>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</si>
  <si>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</si>
  <si>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</si>
  <si>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</si>
  <si>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</si>
  <si>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</si>
  <si>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</si>
  <si>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</si>
  <si>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</si>
  <si>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</si>
  <si>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</si>
  <si>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</si>
  <si>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</si>
  <si>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</si>
  <si>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</si>
  <si>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</si>
  <si>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</si>
  <si>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</si>
  <si>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</si>
  <si>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</si>
  <si>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</si>
  <si>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</si>
  <si>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</si>
  <si>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</si>
  <si>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</si>
  <si>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</si>
  <si>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</si>
  <si>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</si>
  <si>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</si>
  <si>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</si>
  <si>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</si>
  <si>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</si>
  <si>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</si>
  <si>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</si>
  <si>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</si>
  <si>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</si>
  <si>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</si>
  <si>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</si>
  <si>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</si>
  <si>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</si>
  <si>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</si>
  <si>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</si>
  <si>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</si>
  <si>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</si>
  <si>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</si>
  <si>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</si>
  <si>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</si>
  <si>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</si>
  <si>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</si>
  <si>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</si>
  <si>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</si>
  <si>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</si>
  <si>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</si>
  <si>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</si>
  <si>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</si>
  <si>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</si>
  <si>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</si>
  <si>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</si>
  <si>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</si>
  <si>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</si>
  <si>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</si>
  <si>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</si>
  <si>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</si>
  <si>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</si>
  <si>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</si>
  <si>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</si>
  <si>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</si>
  <si>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</si>
  <si>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</si>
  <si>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</si>
  <si>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</si>
  <si>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</si>
  <si>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</si>
  <si>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</si>
  <si>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</si>
  <si>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</si>
  <si>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</si>
  <si>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</si>
  <si>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</si>
  <si>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</si>
  <si>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</si>
  <si>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</si>
  <si>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</si>
  <si>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</si>
  <si>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</si>
  <si>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</si>
  <si>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</si>
  <si>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</si>
  <si>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</si>
  <si>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</si>
  <si>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</si>
  <si>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</si>
  <si>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</si>
  <si>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</si>
  <si>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</si>
  <si>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</si>
  <si>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</si>
  <si>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</si>
  <si>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</si>
  <si>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</si>
  <si>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</si>
  <si>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</si>
  <si>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</si>
  <si>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</si>
  <si>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</si>
  <si>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</si>
  <si>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</si>
  <si>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</si>
  <si>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</si>
  <si>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</si>
  <si>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</si>
  <si>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</si>
  <si>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</si>
  <si>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</si>
  <si>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</si>
  <si>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</si>
  <si>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</si>
  <si>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</si>
  <si>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</si>
  <si>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</si>
  <si>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</si>
  <si>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</si>
  <si>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</si>
  <si>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</si>
  <si>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</si>
  <si>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</si>
  <si>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</si>
  <si>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</si>
  <si>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</si>
  <si>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</si>
  <si>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</si>
  <si>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</si>
  <si>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</si>
  <si>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</si>
  <si>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</si>
  <si>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</si>
  <si>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</si>
  <si>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</si>
  <si>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</si>
  <si>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</si>
  <si>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</si>
  <si>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</si>
  <si>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</si>
  <si>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</si>
  <si>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</si>
  <si>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</si>
  <si>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</si>
  <si>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</si>
  <si>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</si>
  <si>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</si>
  <si>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</si>
  <si>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</si>
  <si>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</si>
  <si>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</si>
  <si>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</si>
  <si>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</si>
  <si>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</si>
  <si>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</si>
  <si>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</si>
  <si>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</si>
  <si>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</si>
  <si>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</si>
  <si>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</si>
  <si>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</si>
  <si>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</si>
  <si>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</si>
  <si>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</si>
  <si>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</si>
  <si>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</si>
  <si>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</si>
  <si>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</si>
  <si>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</si>
  <si>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</si>
  <si>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</si>
  <si>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</si>
  <si>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</si>
  <si>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</si>
  <si>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</si>
  <si>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</si>
  <si>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</si>
  <si>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</si>
  <si>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</si>
  <si>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</si>
  <si>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</si>
  <si>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</si>
  <si>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</si>
  <si>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</si>
  <si>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</si>
  <si>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</si>
  <si>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</si>
  <si>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</si>
  <si>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</si>
  <si>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</si>
  <si>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</si>
  <si>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</si>
  <si>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</si>
  <si>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</si>
  <si>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</si>
  <si>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</si>
  <si>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</si>
  <si>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</si>
  <si>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</si>
  <si>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</si>
  <si>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</si>
  <si>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</si>
  <si>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</si>
  <si>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</si>
  <si>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</si>
  <si>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</si>
  <si>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</si>
  <si>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</si>
  <si>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</si>
  <si>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</si>
  <si>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</si>
  <si>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</si>
  <si>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</si>
  <si>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</si>
  <si>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</si>
  <si>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</si>
  <si>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</si>
  <si>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</si>
  <si>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</si>
  <si>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</si>
  <si>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</si>
  <si>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</si>
  <si>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</si>
  <si>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</si>
  <si>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</si>
  <si>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</si>
  <si>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</si>
  <si>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</si>
  <si>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</si>
  <si>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</si>
  <si>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</si>
  <si>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</si>
  <si>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</si>
  <si>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</si>
  <si>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</si>
  <si>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</si>
  <si>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</si>
  <si>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</si>
  <si>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</si>
  <si>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</si>
  <si>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</si>
  <si>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</si>
  <si>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</si>
  <si>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</si>
  <si>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</si>
  <si>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</si>
  <si>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</si>
  <si>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</si>
  <si>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</si>
  <si>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</si>
  <si>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</si>
  <si>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</si>
  <si>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</si>
  <si>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</si>
  <si>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</si>
  <si>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</si>
  <si>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</si>
  <si>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</si>
  <si>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</si>
  <si>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</si>
  <si>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</si>
  <si>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</si>
  <si>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</si>
  <si>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</si>
  <si>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</si>
  <si>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</si>
  <si>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</si>
  <si>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</si>
  <si>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</si>
  <si>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</si>
  <si>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</si>
  <si>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</si>
  <si>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</si>
  <si>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</si>
  <si>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</si>
  <si>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</si>
  <si>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</si>
  <si>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</si>
  <si>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</si>
  <si>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</si>
  <si>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</si>
  <si>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</si>
  <si>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</si>
  <si>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</si>
  <si>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</si>
  <si>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</si>
  <si>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</si>
  <si>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</si>
  <si>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</si>
  <si>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</si>
  <si>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</si>
  <si>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</si>
  <si>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</si>
  <si>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</si>
  <si>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</si>
  <si>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</si>
  <si>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</si>
  <si>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</si>
  <si>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</si>
  <si>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</si>
  <si>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</si>
  <si>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</si>
  <si>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</si>
  <si>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</si>
  <si>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</si>
  <si>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</si>
  <si>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</si>
  <si>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</si>
  <si>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</si>
  <si>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</si>
  <si>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</si>
  <si>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</si>
  <si>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</si>
  <si>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</si>
  <si>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</si>
  <si>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</si>
  <si>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</si>
  <si>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</si>
  <si>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</si>
  <si>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</si>
  <si>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</si>
  <si>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</si>
  <si>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</si>
  <si>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</si>
  <si>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</si>
  <si>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</si>
  <si>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</si>
  <si>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</si>
  <si>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</si>
  <si>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</si>
  <si>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</si>
  <si>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</si>
  <si>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</si>
  <si>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</si>
  <si>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</si>
  <si>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</si>
  <si>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</si>
  <si>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</si>
  <si>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</si>
  <si>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</si>
  <si>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</si>
  <si>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</si>
  <si>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</si>
  <si>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</si>
  <si>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</si>
  <si>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</si>
  <si>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</si>
  <si>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</si>
  <si>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</si>
  <si>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</si>
  <si>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</si>
  <si>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</si>
  <si>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</si>
  <si>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</si>
  <si>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</si>
  <si>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</si>
  <si>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</si>
  <si>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</si>
  <si>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</si>
  <si>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</si>
  <si>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</si>
  <si>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</si>
  <si>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</si>
  <si>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</si>
  <si>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</si>
  <si>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</si>
  <si>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</si>
  <si>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</si>
  <si>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</si>
  <si>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</si>
  <si>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</si>
  <si>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</si>
  <si>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</si>
  <si>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</si>
  <si>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</si>
  <si>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</si>
  <si>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</si>
  <si>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</si>
  <si>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</si>
  <si>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</si>
  <si>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</si>
  <si>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</si>
  <si>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</si>
  <si>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</si>
  <si>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</si>
  <si>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</si>
  <si>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</si>
  <si>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</si>
  <si>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</si>
  <si>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</si>
  <si>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</si>
  <si>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</si>
  <si>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</si>
  <si>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</si>
  <si>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</si>
  <si>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</si>
  <si>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</si>
  <si>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</si>
  <si>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</si>
  <si>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</si>
  <si>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</si>
  <si>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</si>
  <si>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</si>
  <si>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</si>
  <si>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</si>
  <si>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</si>
  <si>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</si>
  <si>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</si>
  <si>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</si>
  <si>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</si>
  <si>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</si>
  <si>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</si>
  <si>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</si>
  <si>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</si>
  <si>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</si>
  <si>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</si>
  <si>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</si>
  <si>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</si>
  <si>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</si>
  <si>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</si>
  <si>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</si>
  <si>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</si>
  <si>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</si>
  <si>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</si>
  <si>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</si>
  <si>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</si>
  <si>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</si>
  <si>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</si>
  <si>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</si>
  <si>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</si>
  <si>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</si>
  <si>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</si>
  <si>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</si>
  <si>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</si>
  <si>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</si>
  <si>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</si>
  <si>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</si>
  <si>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</si>
  <si>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</si>
  <si>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</si>
  <si>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</si>
  <si>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</si>
  <si>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</si>
  <si>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</si>
  <si>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</si>
  <si>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</si>
  <si>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</si>
  <si>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</si>
  <si>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</si>
  <si>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</si>
  <si>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</si>
  <si>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</si>
  <si>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</si>
  <si>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</si>
  <si>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</si>
  <si>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</si>
  <si>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</si>
  <si>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</si>
  <si>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</si>
  <si>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</si>
  <si>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</si>
  <si>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</si>
  <si>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</si>
  <si>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</si>
  <si>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</si>
  <si>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</si>
  <si>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</si>
  <si>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</si>
  <si>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</si>
  <si>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</si>
  <si>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</si>
  <si>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</si>
  <si>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</si>
  <si>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</si>
  <si>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</si>
  <si>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</si>
  <si>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</si>
  <si>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</si>
  <si>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</si>
  <si>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</si>
  <si>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</si>
  <si>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</si>
  <si>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</si>
  <si>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</si>
  <si>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</si>
  <si>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</si>
  <si>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</si>
  <si>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</si>
  <si>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</si>
  <si>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</si>
  <si>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</si>
  <si>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</si>
  <si>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</si>
  <si>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</si>
  <si>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</si>
  <si>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</si>
  <si>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</si>
  <si>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</si>
  <si>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</si>
  <si>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</si>
  <si>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</si>
  <si>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</si>
  <si>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</si>
  <si>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</si>
  <si>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</si>
  <si>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</si>
  <si>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</si>
  <si>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</si>
  <si>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</si>
  <si>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</si>
  <si>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</si>
  <si>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</si>
  <si>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</si>
  <si>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</si>
  <si>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</si>
  <si>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</si>
  <si>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</si>
  <si>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</si>
  <si>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</si>
  <si>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</si>
  <si>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</si>
  <si>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</si>
  <si>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</si>
  <si>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</si>
  <si>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</si>
  <si>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</si>
  <si>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</si>
  <si>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</si>
  <si>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</si>
  <si>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</si>
  <si>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</si>
  <si>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</si>
  <si>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</si>
  <si>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</si>
  <si>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</si>
  <si>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</si>
  <si>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</si>
  <si>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</si>
  <si>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</si>
  <si>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</si>
  <si>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</si>
  <si>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</si>
  <si>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</si>
  <si>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</si>
  <si>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</si>
  <si>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</si>
  <si>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</si>
  <si>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</si>
  <si>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</si>
  <si>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</si>
  <si>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</si>
  <si>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</si>
  <si>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</si>
  <si>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</si>
  <si>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</si>
  <si>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</si>
  <si>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</si>
  <si>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</si>
  <si>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</si>
  <si>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</si>
  <si>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</si>
  <si>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</si>
  <si>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</si>
  <si>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</si>
  <si>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</si>
  <si>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</si>
  <si>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</si>
  <si>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</si>
  <si>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</si>
  <si>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</si>
  <si>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</si>
  <si>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</si>
  <si>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</si>
  <si>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</si>
  <si>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</si>
  <si>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</si>
  <si>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</si>
  <si>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</si>
  <si>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</si>
  <si>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</si>
  <si>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</si>
  <si>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</si>
  <si>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</si>
  <si>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</si>
  <si>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</si>
  <si>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</si>
  <si>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</si>
  <si>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</si>
  <si>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</si>
  <si>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</si>
  <si>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</si>
  <si>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</si>
  <si>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</si>
  <si>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</si>
  <si>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</si>
  <si>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</si>
  <si>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</si>
  <si>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</si>
  <si>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</si>
  <si>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</si>
  <si>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</si>
  <si>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</si>
  <si>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</si>
  <si>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</si>
  <si>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</si>
  <si>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</si>
  <si>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</si>
  <si>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</si>
  <si>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</si>
  <si>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</si>
  <si>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</si>
  <si>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</si>
  <si>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</si>
  <si>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</si>
  <si>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</si>
  <si>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</si>
  <si>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</si>
  <si>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</si>
  <si>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</si>
  <si>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</si>
  <si>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</si>
  <si>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</si>
  <si>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</si>
  <si>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</si>
  <si>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</si>
  <si>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</si>
  <si>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</si>
  <si>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</si>
  <si>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</si>
  <si>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</si>
  <si>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</si>
  <si>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</si>
  <si>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</si>
  <si>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</si>
  <si>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</si>
  <si>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</si>
  <si>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</si>
  <si>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</si>
  <si>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</si>
  <si>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</si>
  <si>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</si>
  <si>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</si>
  <si>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</si>
  <si>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</si>
  <si>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</si>
  <si>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</si>
  <si>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</si>
  <si>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</si>
  <si>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</si>
  <si>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</si>
  <si>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</si>
  <si>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</si>
  <si>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</si>
  <si>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</si>
  <si>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</si>
  <si>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</si>
  <si>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</si>
  <si>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</si>
  <si>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</si>
  <si>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</si>
  <si>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</si>
  <si>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</si>
  <si>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</si>
  <si>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</si>
  <si>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</si>
  <si>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</si>
  <si>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</si>
  <si>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</si>
  <si>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</si>
  <si>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</si>
  <si>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</si>
  <si>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</si>
  <si>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</si>
  <si>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</si>
  <si>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</si>
  <si>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</si>
  <si>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</si>
  <si>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</si>
  <si>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</si>
  <si>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</si>
  <si>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</si>
  <si>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</si>
  <si>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</si>
  <si>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</si>
  <si>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</si>
  <si>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</si>
  <si>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</si>
  <si>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</si>
  <si>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</si>
  <si>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</si>
  <si>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</si>
  <si>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</si>
  <si>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</si>
  <si>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</si>
  <si>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</si>
  <si>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</si>
  <si>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</si>
  <si>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</si>
  <si>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</si>
  <si>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</si>
  <si>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</si>
  <si>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</si>
  <si>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</si>
  <si>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</si>
  <si>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</si>
  <si>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</si>
  <si>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</si>
  <si>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</si>
  <si>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</si>
  <si>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</si>
  <si>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</si>
  <si>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</si>
  <si>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</si>
  <si>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</si>
  <si>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</si>
  <si>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</si>
  <si>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</si>
  <si>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</si>
  <si>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</si>
  <si>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</si>
  <si>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</si>
  <si>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</si>
  <si>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</si>
  <si>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</si>
  <si>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</si>
  <si>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</si>
  <si>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</si>
  <si>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</si>
  <si>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</si>
  <si>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</si>
  <si>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</si>
  <si>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</si>
  <si>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</si>
  <si>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</si>
  <si>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</si>
  <si>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</si>
  <si>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</si>
  <si>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</si>
  <si>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</si>
  <si>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</si>
  <si>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</si>
  <si>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</si>
  <si>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</si>
  <si>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</si>
  <si>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</si>
  <si>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</si>
  <si>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</si>
  <si>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</si>
  <si>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</si>
  <si>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</si>
  <si>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</si>
  <si>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</si>
  <si>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</si>
  <si>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</si>
  <si>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</si>
  <si>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</si>
  <si>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</si>
  <si>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</si>
  <si>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</si>
  <si>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</si>
  <si>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</si>
  <si>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</si>
  <si>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</si>
  <si>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</si>
  <si>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</si>
  <si>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</si>
  <si>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</si>
  <si>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</si>
  <si>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</si>
  <si>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</si>
  <si>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</si>
  <si>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</si>
  <si>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</si>
  <si>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</si>
  <si>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</si>
  <si>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</si>
  <si>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</si>
  <si>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</si>
  <si>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</si>
  <si>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</si>
  <si>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</si>
  <si>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</si>
  <si>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</si>
  <si>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</si>
  <si>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</si>
  <si>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</si>
  <si>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</si>
  <si>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</si>
  <si>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</si>
  <si>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</si>
  <si>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</si>
  <si>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</si>
  <si>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</si>
  <si>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</si>
  <si>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</si>
  <si>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</si>
  <si>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</si>
  <si>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</si>
  <si>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</si>
  <si>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</si>
  <si>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</si>
  <si>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</si>
  <si>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</si>
  <si>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</si>
  <si>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</si>
  <si>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</si>
  <si>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</si>
  <si>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</si>
  <si>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</si>
  <si>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</si>
  <si>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</si>
  <si>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</si>
  <si>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</si>
  <si>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</si>
  <si>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</si>
  <si>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</si>
  <si>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</si>
  <si>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</si>
  <si>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</si>
  <si>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</si>
  <si>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</si>
  <si>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</si>
  <si>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</si>
  <si>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</si>
  <si>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</si>
  <si>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</si>
  <si>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</si>
  <si>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</si>
  <si>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</si>
  <si>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</si>
  <si>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</si>
  <si>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</si>
  <si>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</si>
  <si>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</si>
  <si>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</si>
  <si>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</si>
  <si>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</si>
  <si>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</si>
  <si>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</si>
  <si>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</si>
  <si>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</si>
  <si>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</si>
  <si>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</si>
  <si>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</si>
  <si>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</si>
  <si>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</si>
  <si>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</si>
  <si>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</si>
  <si>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</si>
  <si>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</si>
  <si>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</si>
  <si>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</si>
  <si>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</si>
  <si>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</si>
  <si>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</si>
  <si>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</si>
  <si>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</si>
  <si>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</si>
  <si>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</si>
  <si>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</si>
  <si>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</si>
  <si>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</si>
  <si>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</si>
  <si>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</si>
  <si>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</si>
  <si>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</si>
  <si>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</si>
  <si>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</si>
  <si>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</si>
  <si>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</si>
  <si>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</si>
  <si>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</si>
  <si>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</si>
  <si>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</si>
  <si>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</si>
  <si>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</si>
  <si>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</si>
  <si>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</si>
  <si>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</si>
  <si>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</si>
  <si>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</si>
  <si>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</si>
  <si>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</si>
  <si>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</si>
  <si>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</si>
  <si>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</si>
  <si>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</si>
  <si>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</si>
  <si>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</si>
  <si>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</si>
  <si>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</si>
  <si>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</si>
  <si>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</si>
  <si>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</si>
  <si>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</si>
  <si>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</si>
  <si>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</si>
  <si>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</si>
  <si>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</si>
  <si>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</si>
  <si>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</si>
  <si>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</si>
  <si>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</si>
  <si>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</si>
  <si>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</si>
  <si>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</si>
  <si>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</si>
  <si>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</si>
  <si>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</si>
  <si>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</si>
  <si>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</si>
  <si>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</si>
  <si>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</si>
  <si>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</si>
  <si>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</si>
  <si>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</si>
  <si>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</si>
  <si>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</si>
  <si>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</si>
  <si>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</si>
  <si>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</si>
  <si>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</si>
  <si>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</si>
  <si>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</si>
  <si>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</si>
  <si>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</si>
  <si>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</si>
  <si>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</si>
  <si>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</si>
  <si>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</si>
  <si>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</si>
  <si>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</si>
  <si>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</si>
  <si>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</si>
  <si>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</si>
  <si>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</si>
  <si>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</si>
  <si>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</si>
  <si>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</si>
  <si>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</si>
  <si>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</si>
  <si>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</si>
  <si>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</si>
  <si>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</si>
  <si>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</si>
  <si>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</si>
  <si>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</si>
  <si>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</si>
  <si>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</si>
  <si>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</si>
  <si>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</si>
  <si>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</si>
  <si>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</si>
  <si>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</si>
  <si>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</si>
  <si>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</si>
  <si>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</si>
  <si>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</si>
  <si>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</si>
  <si>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</si>
  <si>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</si>
  <si>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</si>
  <si>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</si>
  <si>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</si>
  <si>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</si>
  <si>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</si>
  <si>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</si>
  <si>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</si>
  <si>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</si>
  <si>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</si>
  <si>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</si>
  <si>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</si>
  <si>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</si>
  <si>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</si>
  <si>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</si>
  <si>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</si>
  <si>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</si>
  <si>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</si>
  <si>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</si>
  <si>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</si>
  <si>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</si>
  <si>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</si>
  <si>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</si>
  <si>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</si>
  <si>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</si>
  <si>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</si>
  <si>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</si>
  <si>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</si>
  <si>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</si>
  <si>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</si>
  <si>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</si>
  <si>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</si>
  <si>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</si>
  <si>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</si>
  <si>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</si>
  <si>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</si>
  <si>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</si>
  <si>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</si>
  <si>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</si>
  <si>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</si>
  <si>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</si>
  <si>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</si>
  <si>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</si>
  <si>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</si>
  <si>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</si>
  <si>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</si>
  <si>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</si>
  <si>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</si>
  <si>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</si>
  <si>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</si>
  <si>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</si>
  <si>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</si>
  <si>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</si>
  <si>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</si>
  <si>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</si>
  <si>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</si>
  <si>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</si>
  <si>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</si>
  <si>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</si>
  <si>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</si>
  <si>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</si>
  <si>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</si>
  <si>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</si>
  <si>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</si>
  <si>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</si>
  <si>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</si>
  <si>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</si>
  <si>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</si>
  <si>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</si>
  <si>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</si>
  <si>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</si>
  <si>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</si>
  <si>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</si>
  <si>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</si>
  <si>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</si>
  <si>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</si>
  <si>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</si>
  <si>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</si>
  <si>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</si>
  <si>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</si>
  <si>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</si>
  <si>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</si>
  <si>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</si>
  <si>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</si>
  <si>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</si>
  <si>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</si>
  <si>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</si>
  <si>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</si>
  <si>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</si>
  <si>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</si>
  <si>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</si>
  <si>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</si>
  <si>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</si>
  <si>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</si>
  <si>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</si>
  <si>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</si>
  <si>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</si>
  <si>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</si>
  <si>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</si>
  <si>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</si>
  <si>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</si>
  <si>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</si>
  <si>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</si>
  <si>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</si>
  <si>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</si>
  <si>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</si>
  <si>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</si>
  <si>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</si>
  <si>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</si>
  <si>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</si>
  <si>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</si>
  <si>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</si>
  <si>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</si>
  <si>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</si>
  <si>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</si>
  <si>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</si>
  <si>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</si>
  <si>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</si>
  <si>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</si>
  <si>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</si>
  <si>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</si>
  <si>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</si>
  <si>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</si>
  <si>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</si>
  <si>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</si>
  <si>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</si>
  <si>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</si>
  <si>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</si>
  <si>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</si>
  <si>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</si>
  <si>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</si>
  <si>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</si>
  <si>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</si>
  <si>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</si>
  <si>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</si>
  <si>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</si>
  <si>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</si>
  <si>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</si>
  <si>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</si>
  <si>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</si>
  <si>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</si>
  <si>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</si>
  <si>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</si>
  <si>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</si>
  <si>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</si>
  <si>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</si>
  <si>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</si>
  <si>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</si>
  <si>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</si>
  <si>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</si>
  <si>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</si>
  <si>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</si>
  <si>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</si>
  <si>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</si>
  <si>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</si>
  <si>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</si>
  <si>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</si>
  <si>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</si>
  <si>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</si>
  <si>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</si>
  <si>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</si>
  <si>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</si>
  <si>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</si>
  <si>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</si>
  <si>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</si>
  <si>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</si>
  <si>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</si>
  <si>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</si>
  <si>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</si>
  <si>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</si>
  <si>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</si>
  <si>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</si>
  <si>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</si>
  <si>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</si>
  <si>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</si>
  <si>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</si>
  <si>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</si>
  <si>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</si>
  <si>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</si>
  <si>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</si>
  <si>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</si>
  <si>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</si>
  <si>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</si>
  <si>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</si>
  <si>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</si>
  <si>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</si>
  <si>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</si>
  <si>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</si>
  <si>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</si>
  <si>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</si>
  <si>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</si>
  <si>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</si>
  <si>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</si>
  <si>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</si>
  <si>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</si>
  <si>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</si>
  <si>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</si>
  <si>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</si>
  <si>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</si>
  <si>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</si>
  <si>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</si>
  <si>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</si>
  <si>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</si>
  <si>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</si>
  <si>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</si>
  <si>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</si>
  <si>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</si>
  <si>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</si>
  <si>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</si>
  <si>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</si>
  <si>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</si>
  <si>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</si>
  <si>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</si>
  <si>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</si>
  <si>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</si>
  <si>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</si>
  <si>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</si>
  <si>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</si>
  <si>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</si>
  <si>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</si>
  <si>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</si>
  <si>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</si>
  <si>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</si>
  <si>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</si>
  <si>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</si>
  <si>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</si>
  <si>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</si>
  <si>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</si>
  <si>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</si>
  <si>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</si>
  <si>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</si>
  <si>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</si>
  <si>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</si>
  <si>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</si>
  <si>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</si>
  <si>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</si>
  <si>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</si>
  <si>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</si>
  <si>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</si>
  <si>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</si>
  <si>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</si>
  <si>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</si>
  <si>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</si>
  <si>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</si>
  <si>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</si>
  <si>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</si>
  <si>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</si>
  <si>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</si>
  <si>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</si>
  <si>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</si>
  <si>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</si>
  <si>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</si>
  <si>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</si>
  <si>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</si>
  <si>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</si>
  <si>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</si>
  <si>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</si>
  <si>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</si>
  <si>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</si>
  <si>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</si>
  <si>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</si>
  <si>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</si>
  <si>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</si>
  <si>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</si>
  <si>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</si>
  <si>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</si>
  <si>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</si>
  <si>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</si>
  <si>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</si>
  <si>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</si>
  <si>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</si>
  <si>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</si>
  <si>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</si>
  <si>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</si>
  <si>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</si>
  <si>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</si>
  <si>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</si>
  <si>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</si>
  <si>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</si>
  <si>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</si>
  <si>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</si>
  <si>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</si>
  <si>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</si>
  <si>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</si>
  <si>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</si>
  <si>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</si>
  <si>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</si>
  <si>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</si>
  <si>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</si>
  <si>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</si>
  <si>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</si>
  <si>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</si>
  <si>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</si>
  <si>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</si>
  <si>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</si>
  <si>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</si>
  <si>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</si>
  <si>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</si>
  <si>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</si>
  <si>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</si>
  <si>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</si>
  <si>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</si>
  <si>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</si>
  <si>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</si>
  <si>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</si>
  <si>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</si>
  <si>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</si>
  <si>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</si>
  <si>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</si>
  <si>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</si>
  <si>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</si>
  <si>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</si>
  <si>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</si>
  <si>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</si>
  <si>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</si>
  <si>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</si>
  <si>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</si>
  <si>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</si>
  <si>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</si>
  <si>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</si>
  <si>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</si>
  <si>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</si>
  <si>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</si>
  <si>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</si>
  <si>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</si>
  <si>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</si>
  <si>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</si>
  <si>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</si>
  <si>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</si>
  <si>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</si>
  <si>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</si>
  <si>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</si>
  <si>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</si>
  <si>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</si>
  <si>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</si>
  <si>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</si>
  <si>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</si>
  <si>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</si>
  <si>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</si>
  <si>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</si>
  <si>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</si>
  <si>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</si>
  <si>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</si>
  <si>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</si>
  <si>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</si>
  <si>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</si>
  <si>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</si>
  <si>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</si>
  <si>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</si>
  <si>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</si>
  <si>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</si>
  <si>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</si>
  <si>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</si>
  <si>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</si>
  <si>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</si>
  <si>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</si>
  <si>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</si>
  <si>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</si>
  <si>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</si>
  <si>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</si>
  <si>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</si>
  <si>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</si>
  <si>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</si>
  <si>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</si>
  <si>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</si>
  <si>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</si>
  <si>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</si>
  <si>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</si>
  <si>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</si>
  <si>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</si>
  <si>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</si>
  <si>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</si>
  <si>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</si>
  <si>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</si>
  <si>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</si>
  <si>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</si>
  <si>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</si>
  <si>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</si>
  <si>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</si>
  <si>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</si>
  <si>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</si>
  <si>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</si>
  <si>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</si>
  <si>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</si>
  <si>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</si>
  <si>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</si>
  <si>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</si>
  <si>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</si>
  <si>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</si>
  <si>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</si>
  <si>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</si>
  <si>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</si>
  <si>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</si>
  <si>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</si>
  <si>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</si>
  <si>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</si>
  <si>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</si>
  <si>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</si>
  <si>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</si>
  <si>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</si>
  <si>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</si>
  <si>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</si>
  <si>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</si>
  <si>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</si>
  <si>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</si>
  <si>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</si>
  <si>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</si>
  <si>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</si>
  <si>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</si>
  <si>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</si>
  <si>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</si>
  <si>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</si>
  <si>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</si>
  <si>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</si>
  <si>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</si>
  <si>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</si>
  <si>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</si>
  <si>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</si>
  <si>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</si>
  <si>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</si>
  <si>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</si>
  <si>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</si>
  <si>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</si>
  <si>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</si>
  <si>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</si>
  <si>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</si>
  <si>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</si>
  <si>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</si>
  <si>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</si>
  <si>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</si>
  <si>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</si>
  <si>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</si>
  <si>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</si>
  <si>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</si>
  <si>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</si>
  <si>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</si>
  <si>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</si>
  <si>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</si>
  <si>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</si>
  <si>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</si>
  <si>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</si>
  <si>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</si>
  <si>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</si>
  <si>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</si>
  <si>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</si>
  <si>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</si>
  <si>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</si>
  <si>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</si>
  <si>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</si>
  <si>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</si>
  <si>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</si>
  <si>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</si>
  <si>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</si>
  <si>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</si>
  <si>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</si>
  <si>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</si>
  <si>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</si>
  <si>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</si>
  <si>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</si>
  <si>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</si>
  <si>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</si>
  <si>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</si>
  <si>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</si>
  <si>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</si>
  <si>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</si>
  <si>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</si>
  <si>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</si>
  <si>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</si>
  <si>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</si>
  <si>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</si>
  <si>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</si>
  <si>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</si>
  <si>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</si>
  <si>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</si>
  <si>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</si>
  <si>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</si>
  <si>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</si>
  <si>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</si>
  <si>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</si>
  <si>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</si>
  <si>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</si>
  <si>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</si>
  <si>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</si>
  <si>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</si>
  <si>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</si>
  <si>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</si>
  <si>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</si>
  <si>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</si>
  <si>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</si>
  <si>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</si>
  <si>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</si>
  <si>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</si>
  <si>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</si>
  <si>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</si>
  <si>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</si>
  <si>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</si>
  <si>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</si>
  <si>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</si>
  <si>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</si>
  <si>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</si>
  <si>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</si>
  <si>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</si>
  <si>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</si>
  <si>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</si>
  <si>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</si>
  <si>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</si>
  <si>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</si>
  <si>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</si>
  <si>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</si>
  <si>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</si>
  <si>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</si>
  <si>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</si>
  <si>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</si>
  <si>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</si>
  <si>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</si>
  <si>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</si>
  <si>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</si>
  <si>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</si>
  <si>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</si>
  <si>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</si>
  <si>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</si>
  <si>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</si>
  <si>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</si>
  <si>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</si>
  <si>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</si>
  <si>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</si>
  <si>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</si>
  <si>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</si>
  <si>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</si>
  <si>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</si>
  <si>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</si>
  <si>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</si>
  <si>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</si>
  <si>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</si>
  <si>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</si>
  <si>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</si>
  <si>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</si>
  <si>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</si>
  <si>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</si>
  <si>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</si>
  <si>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</si>
  <si>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</si>
  <si>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</si>
  <si>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</si>
  <si>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</si>
  <si>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</si>
  <si>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</si>
  <si>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</si>
  <si>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</si>
  <si>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</si>
  <si>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</si>
  <si>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</si>
  <si>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</si>
  <si>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</si>
  <si>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</si>
  <si>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</si>
  <si>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</si>
  <si>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</si>
  <si>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</si>
  <si>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</si>
  <si>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</si>
  <si>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</si>
  <si>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</si>
  <si>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</si>
  <si>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</si>
  <si>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</si>
  <si>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</si>
  <si>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</si>
  <si>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</si>
  <si>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</si>
  <si>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</si>
  <si>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</si>
  <si>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</si>
  <si>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</si>
  <si>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</si>
  <si>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</si>
  <si>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</si>
  <si>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</si>
  <si>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</si>
  <si>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</si>
  <si>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</si>
  <si>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</si>
  <si>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</si>
  <si>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</si>
  <si>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</si>
  <si>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</si>
  <si>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</si>
  <si>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</si>
  <si>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</si>
  <si>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</si>
  <si>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</si>
  <si>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</si>
  <si>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</si>
  <si>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</si>
  <si>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</si>
  <si>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</si>
  <si>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</si>
  <si>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</si>
  <si>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</si>
  <si>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</si>
  <si>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</si>
  <si>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</si>
  <si>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</si>
  <si>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</si>
  <si>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</si>
  <si>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</si>
  <si>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</si>
  <si>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</si>
  <si>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</si>
  <si>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</si>
  <si>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</si>
  <si>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</si>
  <si>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</si>
  <si>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</si>
  <si>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</si>
  <si>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</si>
  <si>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</si>
  <si>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</si>
  <si>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</si>
  <si>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</si>
  <si>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</si>
  <si>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</si>
  <si>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</si>
  <si>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</si>
  <si>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</si>
  <si>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</si>
  <si>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</si>
  <si>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</si>
  <si>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</si>
  <si>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</si>
  <si>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</si>
  <si>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</si>
  <si>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</si>
  <si>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</si>
  <si>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</si>
  <si>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</si>
  <si>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</si>
  <si>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</si>
  <si>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</si>
  <si>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</si>
  <si>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</si>
  <si>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</si>
  <si>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</si>
  <si>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</si>
  <si>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</si>
  <si>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</si>
  <si>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</si>
  <si>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</si>
  <si>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</si>
  <si>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</si>
  <si>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</si>
  <si>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</si>
  <si>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</si>
  <si>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</si>
  <si>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</si>
  <si>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</si>
  <si>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</si>
  <si>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</si>
  <si>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</si>
  <si>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</si>
  <si>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</si>
  <si>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</si>
  <si>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</si>
  <si>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</si>
  <si>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</si>
  <si>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</si>
  <si>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</si>
  <si>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</si>
  <si>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</si>
  <si>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</si>
  <si>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</si>
  <si>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</si>
  <si>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</si>
  <si>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</si>
  <si>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</si>
  <si>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</si>
  <si>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</si>
  <si>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</si>
  <si>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</si>
  <si>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</si>
  <si>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</si>
  <si>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</si>
  <si>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</si>
  <si>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</si>
  <si>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</si>
  <si>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</si>
  <si>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</si>
  <si>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</si>
  <si>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</si>
  <si>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</si>
  <si>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</si>
  <si>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</si>
  <si>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</si>
  <si>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</si>
  <si>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</si>
  <si>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</si>
  <si>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</si>
  <si>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</si>
  <si>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</si>
  <si>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</si>
  <si>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</si>
  <si>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</si>
  <si>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</si>
  <si>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</si>
  <si>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</si>
  <si>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</si>
  <si>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</si>
  <si>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</si>
  <si>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</si>
  <si>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</si>
  <si>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</si>
  <si>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</si>
  <si>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</si>
  <si>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</si>
  <si>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</si>
  <si>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</si>
  <si>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</si>
  <si>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</si>
  <si>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</si>
  <si>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</si>
  <si>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</si>
  <si>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</si>
  <si>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</si>
  <si>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</si>
  <si>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</si>
  <si>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</si>
  <si>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</si>
  <si>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</si>
  <si>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</si>
  <si>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</si>
  <si>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</si>
  <si>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</si>
  <si>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</si>
  <si>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</si>
  <si>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</si>
  <si>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</si>
  <si>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</si>
  <si>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</si>
  <si>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</si>
  <si>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</si>
  <si>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</si>
  <si>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</si>
  <si>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</si>
  <si>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</si>
  <si>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</si>
  <si>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</si>
  <si>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</si>
  <si>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</si>
  <si>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</si>
  <si>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</si>
  <si>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</si>
  <si>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</si>
  <si>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</si>
  <si>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</si>
  <si>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</si>
  <si>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</si>
  <si>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</si>
  <si>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</si>
  <si>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</si>
  <si>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</si>
  <si>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</si>
  <si>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</si>
  <si>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</si>
  <si>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</si>
  <si>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</si>
  <si>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</si>
  <si>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</si>
  <si>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</si>
  <si>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</si>
  <si>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</si>
  <si>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</si>
  <si>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</si>
  <si>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</si>
  <si>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</si>
  <si>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</si>
  <si>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</si>
  <si>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</si>
  <si>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</si>
  <si>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</si>
  <si>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</si>
  <si>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</si>
  <si>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</si>
  <si>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</si>
  <si>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</si>
  <si>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</si>
  <si>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</si>
  <si>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</si>
  <si>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</si>
  <si>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</si>
  <si>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</si>
  <si>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</si>
  <si>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</si>
  <si>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</si>
  <si>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</si>
  <si>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</si>
  <si>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</si>
  <si>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</si>
  <si>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</si>
  <si>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</si>
  <si>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</si>
  <si>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</si>
  <si>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</si>
  <si>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</si>
  <si>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</si>
  <si>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</si>
  <si>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</si>
  <si>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</si>
  <si>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</si>
  <si>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</si>
  <si>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</si>
  <si>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</si>
  <si>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</si>
  <si>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</si>
  <si>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</si>
  <si>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</si>
  <si>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</si>
  <si>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</si>
  <si>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</si>
  <si>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</si>
  <si>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</si>
  <si>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</si>
  <si>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</si>
  <si>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</si>
  <si>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</si>
  <si>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</si>
  <si>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</si>
  <si>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</si>
  <si>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</si>
  <si>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</si>
  <si>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</si>
  <si>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</si>
  <si>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</si>
  <si>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</si>
  <si>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</si>
  <si>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</si>
  <si>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</si>
  <si>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</si>
  <si>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</si>
  <si>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</si>
  <si>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</si>
  <si>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</si>
  <si>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</si>
  <si>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</si>
  <si>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</si>
  <si>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</si>
  <si>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</si>
  <si>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</si>
  <si>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</si>
  <si>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</si>
  <si>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</si>
  <si>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</si>
  <si>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</si>
  <si>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</si>
  <si>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</si>
  <si>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</si>
  <si>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</si>
  <si>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</si>
  <si>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</si>
  <si>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</si>
  <si>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</si>
  <si>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</si>
  <si>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</si>
  <si>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</si>
  <si>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</si>
  <si>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</si>
  <si>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</si>
  <si>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</si>
  <si>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</si>
  <si>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</si>
  <si>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</si>
  <si>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</si>
  <si>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</si>
  <si>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</si>
  <si>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</si>
  <si>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</si>
  <si>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</si>
  <si>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</si>
  <si>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</si>
  <si>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</si>
  <si>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</si>
  <si>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</si>
  <si>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</si>
  <si>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</si>
  <si>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</si>
  <si>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</si>
  <si>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</si>
  <si>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</si>
  <si>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</si>
  <si>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</si>
  <si>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</si>
  <si>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</si>
  <si>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</si>
  <si>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</si>
  <si>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</si>
  <si>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</si>
  <si>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</si>
  <si>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</si>
  <si>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</si>
  <si>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</si>
  <si>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</si>
  <si>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</si>
  <si>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</si>
  <si>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</si>
  <si>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</si>
  <si>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</si>
  <si>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</si>
  <si>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</si>
  <si>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</si>
  <si>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</si>
  <si>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</si>
  <si>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</si>
  <si>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</si>
  <si>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</si>
  <si>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</si>
  <si>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</si>
  <si>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</si>
  <si>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</si>
  <si>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</si>
  <si>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</si>
  <si>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</si>
  <si>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</si>
  <si>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</si>
  <si>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</si>
  <si>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</si>
  <si>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</si>
  <si>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</si>
  <si>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</si>
  <si>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</si>
  <si>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</si>
  <si>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</si>
  <si>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</si>
  <si>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</si>
  <si>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</si>
  <si>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</si>
  <si>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</si>
  <si>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</si>
  <si>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</si>
  <si>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</si>
  <si>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</si>
  <si>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</si>
  <si>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</si>
  <si>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</si>
  <si>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</si>
  <si>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</si>
  <si>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</si>
  <si>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</si>
  <si>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</si>
  <si>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</si>
  <si>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</si>
  <si>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</si>
  <si>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</si>
  <si>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</si>
  <si>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</si>
  <si>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</si>
  <si>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</si>
  <si>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</si>
  <si>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</si>
  <si>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</si>
  <si>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</si>
  <si>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</si>
  <si>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</si>
  <si>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</si>
  <si>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</si>
  <si>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</si>
  <si>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</si>
  <si>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</si>
  <si>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</si>
  <si>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</si>
  <si>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</si>
  <si>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</si>
  <si>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</si>
  <si>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</si>
  <si>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</si>
  <si>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</si>
  <si>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</si>
  <si>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</si>
  <si>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</si>
  <si>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</si>
  <si>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</si>
  <si>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</si>
  <si>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</si>
  <si>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</si>
  <si>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</si>
  <si>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</si>
  <si>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</si>
  <si>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</si>
  <si>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</si>
  <si>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</si>
  <si>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</si>
  <si>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</si>
  <si>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</si>
  <si>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</si>
  <si>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</si>
  <si>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</si>
  <si>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</si>
  <si>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</si>
  <si>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</si>
  <si>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</si>
  <si>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</si>
  <si>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</si>
  <si>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</si>
  <si>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</si>
  <si>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</si>
  <si>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</si>
  <si>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</si>
  <si>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</si>
  <si>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</si>
  <si>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</si>
  <si>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</si>
  <si>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</si>
  <si>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</si>
  <si>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</si>
  <si>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</si>
  <si>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</si>
  <si>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</si>
  <si>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</si>
  <si>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</si>
  <si>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</si>
  <si>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</si>
  <si>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</si>
  <si>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</si>
  <si>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</si>
  <si>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</si>
  <si>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</si>
  <si>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</si>
  <si>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</si>
  <si>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</si>
  <si>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</si>
  <si>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</si>
  <si>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</si>
  <si>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</si>
  <si>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</si>
  <si>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</si>
  <si>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</si>
  <si>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</si>
  <si>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</si>
  <si>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</si>
  <si>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</si>
  <si>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</si>
  <si>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</si>
  <si>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</si>
  <si>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</si>
  <si>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</si>
  <si>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</si>
  <si>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</si>
  <si>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</si>
  <si>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</si>
  <si>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</si>
  <si>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</si>
  <si>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</si>
  <si>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</si>
  <si>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</si>
  <si>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</si>
  <si>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</si>
  <si>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</si>
  <si>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</si>
  <si>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</si>
  <si>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</si>
  <si>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</si>
  <si>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</si>
  <si>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</si>
  <si>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</si>
  <si>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</si>
  <si>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</si>
  <si>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</si>
  <si>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</si>
  <si>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</si>
  <si>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</si>
  <si>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</si>
  <si>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</si>
  <si>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</si>
  <si>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</si>
  <si>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</si>
  <si>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</si>
  <si>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</si>
  <si>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</si>
  <si>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</si>
  <si>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</si>
  <si>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</si>
  <si>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</si>
  <si>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</si>
  <si>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</si>
  <si>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</si>
  <si>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</si>
  <si>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</si>
  <si>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</si>
  <si>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</si>
  <si>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</si>
  <si>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</si>
  <si>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</si>
  <si>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</si>
  <si>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</si>
  <si>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</si>
  <si>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</si>
  <si>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</si>
  <si>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</si>
  <si>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</si>
  <si>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</si>
  <si>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</si>
  <si>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</si>
  <si>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</si>
  <si>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</si>
  <si>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</si>
  <si>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</si>
  <si>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</si>
  <si>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</si>
  <si>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</si>
  <si>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</si>
  <si>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</si>
  <si>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</si>
  <si>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</si>
  <si>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</si>
  <si>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</si>
  <si>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</si>
  <si>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</si>
  <si>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</si>
  <si>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</si>
  <si>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</si>
  <si>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</si>
  <si>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</si>
  <si>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</si>
  <si>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</si>
  <si>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</si>
  <si>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</si>
  <si>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</si>
  <si>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</si>
  <si>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</si>
  <si>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</si>
  <si>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</si>
  <si>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</si>
  <si>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</si>
  <si>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</si>
  <si>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</si>
  <si>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</si>
  <si>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</si>
  <si>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</si>
  <si>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</si>
  <si>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</si>
  <si>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</si>
  <si>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</si>
  <si>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</si>
  <si>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</si>
  <si>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</si>
  <si>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</si>
  <si>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</si>
  <si>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</si>
  <si>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</si>
  <si>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</si>
  <si>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</si>
  <si>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</si>
  <si>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</si>
  <si>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</si>
  <si>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</si>
  <si>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</si>
  <si>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</si>
  <si>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</si>
  <si>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</si>
  <si>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</si>
  <si>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</si>
  <si>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</si>
  <si>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</si>
  <si>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</si>
  <si>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</si>
  <si>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</si>
  <si>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</si>
  <si>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</si>
  <si>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</si>
  <si>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</si>
  <si>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</si>
  <si>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</si>
  <si>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</si>
  <si>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</si>
  <si>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</si>
  <si>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</si>
  <si>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</si>
  <si>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</si>
  <si>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</si>
  <si>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</si>
  <si>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</si>
  <si>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</si>
  <si>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</si>
  <si>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</si>
  <si>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</si>
  <si>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</si>
  <si>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</si>
  <si>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</si>
  <si>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</si>
  <si>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</si>
  <si>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</si>
  <si>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</si>
  <si>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</si>
  <si>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</si>
  <si>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</si>
  <si>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</si>
  <si>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</si>
  <si>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</si>
  <si>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</si>
  <si>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</si>
  <si>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</si>
  <si>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</si>
  <si>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</si>
  <si>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</si>
  <si>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</si>
  <si>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</si>
  <si>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</si>
  <si>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</si>
  <si>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</si>
  <si>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</si>
  <si>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</si>
  <si>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</si>
  <si>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</si>
  <si>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</si>
  <si>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</si>
  <si>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</si>
  <si>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</si>
  <si>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</si>
  <si>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</si>
  <si>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</si>
  <si>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</si>
  <si>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</si>
  <si>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</si>
  <si>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</si>
  <si>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</si>
  <si>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</si>
  <si>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</si>
  <si>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</si>
  <si>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</si>
  <si>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</si>
  <si>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</si>
  <si>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</si>
  <si>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</si>
  <si>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</si>
  <si>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</si>
  <si>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</si>
  <si>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</si>
  <si>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</si>
  <si>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</si>
  <si>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</si>
  <si>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</si>
  <si>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</si>
  <si>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</si>
  <si>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</si>
  <si>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</si>
  <si>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</si>
  <si>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</si>
  <si>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</si>
  <si>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</si>
  <si>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</si>
  <si>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</si>
  <si>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</si>
  <si>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</si>
  <si>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</si>
  <si>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</si>
  <si>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</si>
  <si>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</si>
  <si>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</si>
  <si>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</si>
  <si>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</si>
  <si>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</si>
  <si>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</si>
  <si>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</si>
  <si>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</si>
  <si>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</si>
  <si>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</si>
  <si>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</si>
  <si>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</si>
  <si>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</si>
  <si>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</si>
  <si>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</si>
  <si>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</si>
  <si>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</si>
  <si>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</si>
  <si>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</si>
  <si>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</si>
  <si>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</si>
  <si>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</si>
  <si>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</si>
  <si>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</si>
  <si>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</si>
  <si>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</si>
  <si>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</si>
  <si>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</si>
  <si>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</si>
  <si>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</si>
  <si>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</si>
  <si>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</si>
  <si>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</si>
  <si>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</si>
  <si>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</si>
  <si>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</si>
  <si>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</si>
  <si>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</si>
  <si>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</si>
  <si>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</si>
  <si>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</si>
  <si>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</si>
  <si>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</si>
  <si>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</si>
  <si>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</si>
  <si>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</si>
  <si>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</si>
  <si>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</si>
  <si>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</si>
  <si>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</si>
  <si>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</si>
  <si>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</si>
  <si>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</si>
  <si>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</si>
  <si>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</si>
  <si>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</si>
  <si>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</si>
  <si>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</si>
  <si>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</si>
  <si>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</si>
  <si>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</si>
  <si>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</si>
  <si>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</si>
  <si>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</si>
  <si>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</si>
  <si>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</si>
  <si>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</si>
  <si>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</si>
  <si>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</si>
  <si>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</si>
  <si>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</si>
  <si>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</si>
  <si>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</si>
  <si>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</si>
  <si>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</si>
  <si>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</si>
  <si>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</si>
  <si>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</si>
  <si>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</si>
  <si>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</si>
  <si>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</si>
  <si>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</si>
  <si>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</si>
  <si>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</si>
  <si>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</si>
  <si>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</si>
  <si>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</si>
  <si>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</si>
  <si>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</si>
  <si>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</si>
  <si>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</si>
  <si>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</si>
  <si>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</si>
  <si>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</si>
  <si>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</si>
  <si>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</si>
  <si>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</si>
  <si>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</si>
  <si>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</si>
  <si>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</si>
  <si>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</si>
  <si>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</si>
  <si>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</si>
  <si>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</si>
  <si>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</si>
  <si>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</si>
  <si>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</si>
  <si>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</si>
  <si>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</si>
  <si>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</si>
  <si>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</si>
  <si>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</si>
  <si>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</si>
  <si>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</si>
  <si>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</si>
  <si>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</si>
  <si>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</si>
  <si>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</si>
  <si>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</si>
  <si>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</si>
  <si>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</si>
  <si>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</si>
  <si>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</si>
  <si>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</si>
  <si>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</si>
  <si>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</si>
  <si>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</si>
  <si>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</si>
  <si>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</si>
  <si>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</si>
  <si>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</si>
  <si>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</si>
  <si>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</si>
  <si>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</si>
  <si>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</si>
  <si>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</si>
  <si>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</si>
  <si>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</si>
  <si>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</si>
  <si>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</si>
  <si>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</si>
  <si>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</si>
  <si>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</si>
  <si>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</si>
  <si>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</si>
  <si>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</si>
  <si>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</si>
  <si>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</si>
  <si>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</si>
  <si>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</si>
  <si>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</si>
  <si>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</si>
  <si>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</si>
  <si>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</si>
  <si>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</si>
  <si>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</si>
  <si>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</si>
  <si>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</si>
  <si>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</si>
  <si>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</si>
  <si>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</si>
  <si>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</si>
  <si>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</si>
  <si>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</si>
  <si>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</si>
  <si>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</si>
  <si>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</si>
  <si>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</si>
  <si>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</si>
  <si>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</si>
  <si>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</si>
  <si>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</si>
  <si>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</si>
  <si>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</si>
  <si>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</si>
  <si>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</si>
  <si>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</si>
  <si>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</si>
  <si>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</si>
  <si>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</si>
  <si>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</si>
  <si>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</si>
  <si>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</si>
  <si>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</si>
  <si>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</si>
  <si>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</si>
  <si>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</si>
  <si>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</si>
  <si>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</si>
  <si>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</si>
  <si>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</si>
  <si>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</si>
  <si>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</si>
  <si>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</si>
  <si>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</si>
  <si>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</si>
  <si>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</si>
  <si>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</si>
  <si>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</si>
  <si>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</si>
  <si>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</si>
  <si>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</si>
  <si>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</si>
  <si>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</si>
  <si>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</si>
  <si>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</si>
  <si>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</si>
  <si>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</si>
  <si>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</si>
  <si>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</si>
  <si>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</si>
  <si>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</si>
  <si>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</si>
  <si>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</si>
  <si>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</si>
  <si>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</si>
  <si>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</si>
  <si>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</si>
  <si>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</si>
  <si>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</si>
  <si>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</si>
  <si>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</si>
  <si>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</si>
  <si>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</si>
  <si>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</si>
  <si>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</si>
  <si>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</si>
  <si>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</si>
  <si>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</si>
  <si>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</si>
  <si>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</si>
  <si>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</si>
  <si>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</si>
  <si>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</si>
  <si>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</si>
  <si>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</si>
  <si>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</si>
  <si>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</si>
  <si>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</si>
  <si>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</si>
  <si>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</si>
  <si>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</si>
  <si>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</si>
  <si>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</si>
  <si>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</si>
  <si>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</si>
  <si>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</si>
  <si>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</si>
  <si>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</si>
  <si>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</si>
  <si>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</si>
  <si>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</si>
  <si>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</si>
  <si>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</si>
  <si>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</si>
  <si>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</si>
  <si>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</si>
  <si>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</si>
  <si>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</si>
  <si>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</si>
  <si>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</si>
  <si>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</si>
  <si>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</si>
  <si>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</si>
  <si>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</si>
  <si>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</si>
  <si>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</si>
  <si>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</si>
  <si>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</si>
  <si>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</si>
  <si>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</si>
  <si>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</si>
  <si>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</si>
  <si>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</si>
  <si>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</si>
  <si>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</si>
  <si>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</si>
  <si>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</si>
  <si>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</si>
  <si>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</si>
  <si>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</si>
  <si>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</si>
  <si>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</si>
  <si>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</si>
  <si>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</si>
  <si>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</si>
  <si>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</si>
  <si>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</si>
  <si>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</si>
  <si>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</si>
  <si>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</si>
  <si>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</si>
  <si>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</si>
  <si>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</si>
  <si>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</si>
  <si>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</si>
  <si>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</si>
  <si>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</si>
  <si>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</si>
  <si>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</si>
  <si>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</si>
  <si>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</si>
  <si>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</si>
  <si>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</si>
  <si>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</si>
  <si>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</si>
  <si>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</si>
  <si>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</si>
  <si>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</si>
  <si>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</si>
  <si>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</si>
  <si>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</si>
  <si>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</si>
  <si>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</si>
  <si>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</si>
  <si>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</si>
  <si>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</si>
  <si>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</si>
  <si>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</si>
  <si>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</si>
  <si>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</si>
  <si>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</si>
  <si>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</si>
  <si>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</si>
  <si>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</si>
  <si>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</si>
  <si>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</si>
  <si>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</si>
  <si>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</si>
  <si>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</si>
  <si>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</si>
  <si>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</si>
  <si>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</si>
  <si>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</si>
  <si>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</si>
  <si>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</si>
  <si>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</si>
  <si>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</si>
  <si>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</si>
  <si>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</si>
  <si>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</si>
  <si>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</si>
  <si>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</si>
  <si>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</si>
  <si>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</si>
  <si>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</si>
  <si>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</si>
  <si>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</si>
  <si>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</si>
  <si>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</si>
  <si>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</si>
  <si>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</si>
  <si>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</si>
  <si>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</si>
  <si>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</si>
  <si>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</si>
  <si>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</si>
  <si>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</si>
  <si>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</si>
  <si>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</si>
  <si>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</si>
  <si>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</si>
  <si>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</si>
  <si>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</si>
  <si>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</si>
  <si>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</si>
  <si>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</si>
  <si>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</si>
  <si>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</si>
  <si>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</si>
  <si>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</si>
  <si>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</si>
  <si>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</si>
  <si>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</si>
  <si>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</si>
  <si>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</si>
  <si>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</si>
  <si>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</si>
  <si>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</si>
  <si>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</si>
  <si>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</si>
  <si>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</si>
  <si>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</si>
  <si>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</si>
  <si>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</si>
  <si>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</si>
  <si>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</si>
  <si>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</si>
  <si>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</si>
  <si>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</si>
  <si>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</si>
  <si>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</si>
  <si>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</si>
  <si>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</si>
  <si>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</si>
  <si>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</si>
  <si>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</si>
  <si>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</si>
  <si>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</si>
  <si>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</si>
  <si>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</si>
  <si>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</si>
  <si>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</si>
  <si>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</si>
  <si>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</si>
  <si>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</si>
  <si>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</si>
  <si>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</si>
  <si>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</si>
  <si>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</si>
  <si>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</si>
  <si>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</si>
  <si>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</si>
  <si>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</si>
  <si>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</si>
  <si>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</si>
  <si>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</si>
  <si>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</si>
  <si>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</si>
  <si>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</si>
  <si>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</si>
  <si>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</si>
  <si>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</si>
  <si>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</si>
  <si>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</si>
  <si>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</si>
  <si>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</si>
  <si>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</si>
  <si>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</si>
  <si>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</si>
  <si>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</si>
  <si>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</si>
  <si>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</si>
  <si>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</si>
  <si>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</si>
  <si>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</si>
  <si>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</si>
  <si>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</si>
  <si>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</si>
  <si>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</si>
  <si>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</si>
  <si>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</si>
  <si>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</si>
  <si>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</si>
  <si>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</si>
  <si>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</si>
  <si>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</si>
  <si>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</si>
  <si>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</si>
  <si>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</si>
  <si>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</si>
  <si>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</si>
  <si>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</si>
  <si>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</si>
  <si>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</si>
  <si>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</si>
  <si>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</si>
  <si>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</si>
  <si>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</si>
  <si>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</si>
  <si>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</si>
  <si>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</si>
  <si>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</si>
  <si>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</si>
  <si>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</si>
  <si>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</si>
  <si>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</si>
  <si>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</si>
  <si>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</si>
  <si>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</si>
  <si>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</si>
  <si>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</si>
  <si>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</si>
  <si>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</si>
  <si>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</si>
  <si>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</si>
  <si>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</si>
  <si>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</si>
  <si>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</si>
  <si>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</si>
  <si>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</si>
  <si>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</si>
  <si>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</si>
  <si>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</si>
  <si>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</si>
  <si>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</si>
  <si>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</si>
  <si>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</si>
  <si>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</si>
  <si>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</si>
  <si>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</si>
  <si>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</si>
  <si>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</si>
  <si>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</si>
  <si>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</si>
  <si>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</si>
  <si>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</si>
  <si>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</si>
  <si>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</si>
  <si>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</si>
  <si>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</si>
  <si>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</si>
  <si>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</si>
  <si>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</si>
  <si>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</si>
  <si>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</si>
  <si>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</si>
  <si>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</si>
  <si>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</si>
  <si>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</si>
  <si>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</si>
  <si>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</si>
  <si>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</si>
  <si>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</si>
  <si>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</si>
  <si>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</si>
  <si>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</si>
  <si>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</si>
  <si>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</si>
  <si>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</si>
  <si>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</si>
  <si>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</si>
  <si>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</si>
  <si>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</si>
  <si>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</si>
  <si>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</si>
  <si>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</si>
  <si>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</si>
  <si>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</si>
  <si>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</si>
  <si>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</si>
  <si>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</si>
  <si>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</si>
  <si>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</si>
  <si>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</si>
  <si>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</si>
  <si>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</si>
  <si>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</si>
  <si>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</si>
  <si>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</si>
  <si>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</si>
  <si>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</si>
  <si>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</si>
  <si>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</si>
  <si>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</si>
  <si>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</si>
  <si>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</si>
  <si>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</si>
  <si>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</si>
  <si>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</si>
  <si>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</si>
  <si>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</si>
  <si>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</si>
  <si>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</si>
  <si>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</si>
  <si>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</si>
  <si>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</si>
  <si>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</si>
  <si>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</si>
  <si>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</si>
  <si>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</si>
  <si>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</si>
  <si>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</si>
  <si>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</si>
  <si>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</si>
  <si>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</si>
  <si>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</si>
  <si>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</si>
  <si>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</si>
  <si>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</si>
  <si>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</si>
  <si>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</si>
  <si>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</si>
  <si>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</si>
  <si>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</si>
  <si>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</si>
  <si>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</si>
  <si>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</si>
  <si>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</si>
  <si>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</si>
  <si>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</si>
  <si>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</si>
  <si>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</si>
  <si>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</si>
  <si>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</si>
  <si>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</si>
  <si>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</si>
  <si>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</si>
  <si>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</si>
  <si>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</si>
  <si>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</si>
  <si>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</si>
  <si>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</si>
  <si>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</si>
  <si>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</si>
  <si>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</si>
  <si>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</si>
  <si>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</si>
  <si>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</si>
  <si>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</si>
  <si>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</si>
  <si>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</si>
  <si>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</si>
  <si>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</si>
  <si>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</si>
  <si>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</si>
  <si>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</si>
  <si>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</si>
  <si>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</si>
  <si>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</si>
  <si>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</si>
  <si>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</si>
  <si>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</si>
  <si>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</si>
  <si>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</si>
  <si>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</si>
  <si>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</si>
  <si>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</si>
  <si>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</si>
  <si>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</si>
  <si>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</si>
  <si>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</si>
  <si>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</si>
  <si>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</si>
  <si>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</si>
  <si>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</si>
  <si>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</si>
  <si>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</si>
  <si>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</si>
  <si>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</si>
  <si>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</si>
  <si>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</si>
  <si>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</si>
  <si>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</si>
  <si>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</si>
  <si>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</si>
  <si>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</si>
  <si>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</si>
  <si>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</si>
  <si>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</si>
  <si>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</si>
  <si>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</si>
  <si>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</si>
  <si>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</si>
  <si>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</si>
  <si>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</si>
  <si>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</si>
  <si>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</si>
  <si>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</si>
  <si>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</si>
  <si>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</si>
  <si>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</si>
  <si>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</si>
  <si>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</si>
  <si>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</si>
  <si>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</si>
  <si>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</si>
  <si>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</si>
  <si>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</si>
  <si>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</si>
  <si>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</si>
  <si>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</si>
  <si>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</si>
  <si>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</si>
  <si>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</si>
  <si>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</si>
  <si>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</si>
  <si>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</si>
  <si>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</si>
  <si>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</si>
  <si>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</si>
  <si>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</si>
  <si>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</si>
  <si>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</si>
  <si>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</si>
  <si>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</si>
  <si>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</si>
  <si>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</si>
  <si>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</si>
  <si>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</si>
  <si>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</si>
  <si>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</si>
  <si>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</si>
  <si>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</si>
  <si>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</si>
  <si>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</si>
  <si>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</si>
  <si>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</si>
  <si>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</si>
  <si>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</si>
  <si>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</si>
  <si>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</si>
  <si>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</si>
  <si>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</si>
  <si>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</si>
  <si>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</si>
  <si>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</si>
  <si>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</si>
  <si>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</si>
  <si>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</si>
  <si>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</si>
  <si>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</si>
  <si>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</si>
  <si>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</si>
  <si>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</si>
  <si>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</si>
  <si>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</si>
  <si>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</si>
  <si>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</si>
  <si>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</si>
  <si>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</si>
  <si>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</si>
  <si>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</si>
  <si>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</si>
  <si>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</si>
  <si>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</si>
  <si>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</si>
  <si>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</si>
  <si>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</si>
  <si>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</si>
  <si>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</si>
  <si>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</si>
  <si>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</si>
  <si>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</si>
  <si>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</si>
  <si>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</si>
  <si>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</si>
  <si>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</si>
  <si>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</si>
  <si>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</si>
  <si>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</si>
  <si>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</si>
  <si>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</si>
  <si>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</si>
  <si>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</si>
  <si>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</si>
  <si>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</si>
  <si>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</si>
  <si>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</si>
  <si>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</si>
  <si>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</si>
  <si>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</si>
  <si>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</si>
  <si>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</si>
  <si>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</si>
  <si>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</si>
  <si>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</si>
  <si>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</si>
  <si>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</si>
  <si>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</si>
  <si>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</si>
  <si>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</si>
  <si>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</si>
  <si>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</si>
  <si>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</si>
  <si>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</si>
  <si>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</si>
  <si>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</si>
  <si>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</si>
  <si>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</si>
  <si>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</si>
  <si>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</si>
  <si>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</si>
  <si>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</si>
  <si>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</si>
  <si>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</si>
  <si>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</si>
  <si>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</si>
  <si>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</si>
  <si>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</si>
  <si>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</si>
  <si>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</si>
  <si>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</si>
  <si>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</si>
  <si>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</si>
  <si>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</si>
  <si>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</si>
  <si>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</si>
  <si>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</si>
  <si>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</si>
  <si>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</si>
  <si>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</si>
  <si>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</si>
  <si>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</si>
  <si>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</si>
  <si>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</si>
  <si>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</si>
  <si>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</si>
  <si>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</si>
  <si>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</si>
  <si>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</si>
  <si>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</si>
  <si>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</si>
  <si>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</si>
  <si>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</si>
  <si>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</si>
  <si>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</si>
  <si>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</si>
  <si>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</si>
  <si>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</si>
  <si>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</si>
  <si>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</si>
  <si>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</si>
  <si>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</si>
  <si>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</si>
  <si>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</si>
  <si>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</si>
  <si>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</si>
  <si>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</si>
  <si>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</si>
  <si>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</si>
  <si>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</si>
  <si>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</si>
  <si>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</si>
  <si>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</si>
  <si>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</si>
  <si>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</si>
  <si>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</si>
  <si>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</si>
  <si>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</si>
  <si>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</si>
  <si>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</si>
  <si>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</si>
  <si>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</si>
  <si>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</si>
  <si>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</si>
  <si>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</si>
  <si>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</si>
  <si>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</si>
  <si>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</si>
  <si>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</si>
  <si>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</si>
  <si>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</si>
  <si>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</si>
  <si>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</si>
  <si>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</si>
  <si>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</si>
  <si>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</si>
  <si>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</si>
  <si>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</si>
  <si>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</si>
  <si>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</si>
  <si>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</si>
  <si>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</si>
  <si>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</si>
  <si>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</si>
  <si>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</si>
  <si>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</si>
  <si>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</si>
  <si>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</si>
  <si>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</si>
  <si>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</si>
  <si>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</si>
  <si>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</si>
  <si>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</si>
  <si>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</si>
  <si>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</si>
  <si>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</si>
  <si>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</si>
  <si>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</si>
  <si>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</si>
  <si>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</si>
  <si>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</si>
  <si>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</si>
  <si>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</si>
  <si>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</si>
  <si>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</si>
  <si>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</si>
  <si>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</si>
  <si>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</si>
  <si>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</si>
  <si>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</si>
  <si>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</si>
  <si>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</si>
  <si>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</si>
  <si>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</si>
  <si>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</si>
  <si>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</si>
  <si>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</si>
  <si>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</si>
  <si>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</si>
  <si>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</si>
  <si>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</si>
  <si>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</si>
  <si>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</si>
  <si>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</si>
  <si>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</si>
  <si>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</si>
  <si>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</si>
  <si>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</si>
  <si>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</si>
  <si>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</si>
  <si>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</si>
  <si>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</si>
  <si>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</si>
  <si>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</si>
  <si>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</si>
  <si>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</si>
  <si>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</si>
  <si>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</si>
  <si>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</si>
  <si>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</si>
  <si>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</si>
  <si>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</si>
  <si>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</si>
  <si>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</si>
  <si>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</si>
  <si>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</si>
  <si>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</si>
  <si>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</si>
  <si>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</si>
  <si>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</si>
  <si>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</si>
  <si>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</si>
  <si>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</si>
  <si>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</si>
  <si>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</si>
  <si>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</si>
  <si>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</si>
  <si>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</si>
  <si>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</si>
  <si>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</si>
  <si>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</si>
  <si>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</si>
  <si>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</si>
  <si>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</si>
  <si>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</si>
  <si>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</si>
  <si>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</si>
  <si>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</si>
  <si>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</si>
  <si>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</si>
  <si>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</si>
  <si>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</si>
  <si>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</si>
  <si>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</si>
  <si>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</si>
  <si>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</si>
  <si>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</si>
  <si>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</si>
  <si>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</si>
  <si>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</si>
  <si>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</si>
  <si>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</si>
  <si>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</si>
  <si>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</si>
  <si>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</si>
  <si>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</si>
  <si>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</si>
  <si>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</si>
  <si>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</si>
  <si>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</si>
  <si>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</si>
  <si>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</si>
  <si>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</si>
  <si>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</si>
  <si>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</si>
  <si>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</si>
  <si>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</si>
  <si>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</si>
  <si>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</si>
  <si>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</si>
  <si>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</si>
  <si>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</si>
  <si>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</si>
  <si>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</si>
  <si>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</si>
  <si>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</si>
  <si>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</si>
  <si>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</si>
  <si>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</si>
  <si>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</si>
  <si>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</si>
  <si>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</si>
  <si>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</si>
  <si>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</si>
  <si>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</si>
  <si>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</si>
  <si>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</si>
  <si>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</si>
  <si>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</si>
  <si>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</si>
  <si>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</si>
  <si>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</si>
  <si>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</si>
  <si>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</si>
  <si>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</si>
  <si>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</si>
  <si>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</si>
  <si>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</si>
  <si>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</si>
  <si>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</si>
  <si>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</si>
  <si>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</si>
  <si>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</si>
  <si>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</si>
  <si>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</si>
  <si>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</si>
  <si>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</si>
  <si>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</si>
  <si>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</si>
  <si>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</si>
  <si>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</si>
  <si>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</si>
  <si>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</si>
  <si>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</si>
  <si>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</si>
  <si>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</si>
  <si>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</si>
  <si>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</si>
  <si>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</si>
  <si>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</si>
  <si>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</si>
  <si>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</si>
  <si>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</si>
  <si>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</si>
  <si>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</si>
  <si>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</si>
  <si>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</si>
  <si>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</si>
  <si>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</si>
  <si>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</si>
  <si>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</si>
  <si>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</si>
  <si>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</si>
  <si>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</si>
  <si>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</si>
  <si>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</si>
  <si>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</si>
  <si>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</si>
  <si>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</si>
  <si>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</si>
  <si>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</si>
  <si>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</si>
  <si>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</si>
  <si>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</si>
  <si>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</si>
  <si>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</si>
  <si>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</si>
  <si>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</si>
  <si>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</si>
  <si>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</si>
  <si>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</si>
  <si>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</si>
  <si>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</si>
  <si>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</si>
  <si>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</si>
  <si>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</si>
  <si>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</si>
  <si>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</si>
  <si>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</si>
  <si>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</si>
  <si>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</si>
  <si>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</si>
  <si>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</si>
  <si>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</si>
  <si>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</si>
  <si>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</si>
  <si>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</si>
  <si>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</si>
  <si>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</si>
  <si>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</si>
  <si>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</si>
  <si>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</si>
  <si>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</si>
  <si>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</si>
  <si>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</si>
  <si>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</si>
  <si>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</si>
  <si>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</si>
  <si>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</si>
  <si>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</si>
  <si>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</si>
  <si>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</si>
  <si>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</si>
  <si>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</si>
  <si>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</si>
  <si>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</si>
  <si>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</si>
  <si>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</si>
  <si>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</si>
  <si>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</si>
  <si>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</si>
  <si>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</si>
  <si>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</si>
  <si>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</si>
  <si>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</si>
  <si>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</si>
  <si>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</si>
  <si>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</si>
  <si>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</si>
  <si>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</si>
  <si>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</si>
  <si>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</si>
  <si>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</si>
  <si>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</si>
  <si>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</si>
  <si>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</si>
  <si>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</si>
  <si>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</si>
  <si>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</si>
  <si>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</si>
  <si>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</si>
  <si>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</si>
  <si>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</si>
  <si>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</si>
  <si>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</si>
  <si>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</si>
  <si>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</si>
  <si>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</si>
  <si>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</si>
  <si>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</si>
  <si>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</si>
  <si>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</si>
  <si>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</si>
  <si>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</si>
  <si>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</si>
  <si>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</si>
  <si>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</si>
  <si>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</si>
  <si>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</si>
  <si>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</si>
  <si>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</si>
  <si>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</si>
  <si>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</si>
  <si>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</si>
  <si>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</si>
  <si>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</si>
  <si>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</si>
  <si>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</si>
  <si>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</si>
  <si>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</si>
  <si>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</si>
  <si>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</si>
  <si>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</si>
  <si>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</si>
  <si>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</si>
  <si>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</si>
  <si>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</si>
  <si>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</si>
  <si>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</si>
  <si>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</si>
  <si>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</si>
  <si>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</si>
  <si>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</si>
  <si>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</si>
  <si>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</si>
  <si>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</si>
  <si>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</si>
  <si>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</si>
  <si>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</si>
  <si>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</si>
  <si>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</si>
  <si>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</si>
  <si>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</si>
  <si>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</si>
  <si>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</si>
  <si>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</si>
  <si>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</si>
  <si>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</si>
  <si>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</si>
  <si>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</si>
  <si>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</si>
  <si>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</si>
  <si>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</si>
  <si>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</si>
  <si>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</si>
  <si>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</si>
  <si>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</si>
  <si>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</si>
  <si>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</si>
  <si>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</si>
  <si>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</si>
  <si>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</si>
  <si>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</si>
  <si>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</si>
  <si>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</si>
  <si>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</si>
  <si>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</si>
  <si>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</si>
  <si>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</si>
  <si>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</si>
  <si>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</si>
  <si>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</si>
  <si>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</si>
  <si>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</si>
  <si>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</si>
  <si>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</si>
  <si>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</si>
  <si>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</si>
  <si>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</si>
  <si>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</si>
  <si>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</si>
  <si>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</si>
  <si>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</si>
  <si>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</si>
  <si>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</si>
  <si>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</si>
  <si>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</si>
  <si>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</si>
  <si>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</si>
  <si>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</si>
  <si>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</si>
  <si>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</si>
  <si>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</si>
  <si>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</si>
  <si>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</si>
  <si>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</si>
  <si>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</si>
  <si>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</si>
  <si>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</si>
  <si>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</si>
  <si>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</si>
  <si>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</si>
  <si>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</si>
  <si>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</si>
  <si>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</si>
  <si>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</si>
  <si>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</si>
  <si>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</si>
  <si>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</si>
  <si>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</si>
  <si>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</si>
  <si>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</si>
  <si>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</si>
  <si>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</si>
  <si>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</si>
  <si>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</si>
  <si>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</si>
  <si>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</si>
  <si>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</si>
  <si>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</si>
  <si>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</si>
  <si>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</si>
  <si>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</si>
  <si>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</si>
  <si>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</si>
  <si>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</si>
  <si>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</si>
  <si>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</si>
  <si>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</si>
  <si>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</si>
  <si>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</si>
  <si>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</si>
  <si>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</si>
  <si>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</si>
  <si>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</si>
  <si>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</si>
  <si>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</si>
  <si>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</si>
  <si>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</si>
  <si>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</si>
  <si>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</si>
  <si>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</si>
  <si>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</si>
  <si>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</si>
  <si>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</si>
  <si>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</si>
  <si>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</si>
  <si>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</si>
  <si>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</si>
  <si>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</si>
  <si>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</si>
  <si>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</si>
  <si>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</si>
  <si>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</si>
  <si>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</si>
  <si>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</si>
  <si>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</si>
  <si>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</si>
  <si>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</si>
  <si>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</si>
  <si>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</si>
  <si>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</si>
  <si>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</si>
  <si>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</si>
  <si>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</si>
  <si>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</si>
  <si>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</si>
  <si>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</si>
  <si>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</si>
  <si>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</si>
  <si>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</si>
  <si>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</si>
  <si>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</si>
  <si>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</si>
  <si>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</si>
  <si>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</si>
  <si>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</si>
  <si>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</si>
  <si>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</si>
  <si>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</si>
  <si>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</si>
  <si>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</si>
  <si>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</si>
  <si>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</si>
  <si>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</si>
  <si>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</si>
  <si>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</si>
  <si>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</si>
  <si>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</si>
  <si>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</si>
  <si>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</si>
  <si>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</si>
  <si>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</si>
  <si>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</si>
  <si>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</si>
  <si>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</si>
  <si>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</si>
  <si>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</si>
  <si>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</si>
  <si>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</si>
  <si>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</si>
  <si>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</si>
  <si>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</si>
  <si>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</si>
  <si>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</si>
  <si>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</si>
  <si>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</si>
  <si>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</si>
  <si>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</si>
  <si>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</si>
  <si>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</si>
  <si>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</si>
  <si>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</si>
  <si>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</si>
  <si>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</si>
  <si>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</si>
  <si>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</si>
  <si>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</si>
  <si>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</si>
  <si>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</si>
  <si>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</si>
  <si>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</si>
  <si>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</si>
  <si>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</si>
  <si>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</si>
  <si>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</si>
  <si>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</si>
  <si>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</si>
  <si>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</si>
  <si>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</si>
  <si>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</si>
  <si>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</si>
  <si>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</si>
  <si>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</si>
  <si>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</si>
  <si>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</si>
  <si>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</si>
  <si>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</si>
  <si>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</si>
  <si>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</si>
  <si>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</si>
  <si>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</si>
  <si>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</si>
  <si>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</si>
  <si>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</si>
  <si>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</si>
  <si>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</si>
  <si>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</si>
  <si>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</si>
  <si>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</si>
  <si>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</si>
  <si>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</si>
  <si>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</si>
  <si>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</si>
  <si>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</si>
  <si>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</si>
  <si>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</si>
  <si>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</si>
  <si>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</si>
  <si>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</si>
  <si>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</si>
  <si>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</si>
  <si>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</si>
  <si>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</si>
  <si>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</si>
  <si>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</si>
  <si>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</si>
  <si>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</si>
  <si>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</si>
  <si>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</si>
  <si>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</si>
  <si>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</si>
  <si>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</si>
  <si>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</si>
  <si>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</si>
  <si>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</si>
  <si>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</si>
  <si>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</si>
  <si>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</si>
  <si>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</si>
  <si>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</si>
  <si>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</si>
  <si>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</si>
  <si>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</si>
  <si>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</si>
  <si>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</si>
  <si>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</si>
  <si>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</si>
  <si>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</si>
  <si>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</si>
  <si>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</si>
  <si>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</si>
  <si>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</si>
  <si>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</si>
  <si>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</si>
  <si>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</si>
  <si>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</si>
  <si>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</si>
  <si>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</si>
  <si>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</si>
  <si>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</si>
  <si>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</si>
  <si>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</si>
  <si>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</si>
  <si>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</si>
  <si>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</si>
  <si>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</si>
  <si>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</si>
  <si>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</si>
  <si>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</si>
  <si>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</si>
  <si>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</si>
  <si>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</si>
  <si>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</si>
  <si>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</si>
  <si>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</si>
  <si>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</si>
  <si>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</si>
  <si>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</si>
  <si>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</si>
  <si>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</si>
  <si>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</si>
  <si>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</si>
  <si>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</si>
  <si>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</si>
  <si>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</si>
  <si>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</si>
  <si>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</si>
  <si>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</si>
  <si>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</si>
  <si>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</si>
  <si>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</si>
  <si>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</si>
  <si>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</si>
  <si>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</si>
  <si>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</si>
  <si>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</si>
  <si>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</si>
  <si>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</si>
  <si>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</si>
  <si>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</si>
  <si>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</si>
  <si>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</si>
  <si>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</si>
  <si>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</si>
  <si>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</si>
  <si>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</si>
  <si>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</si>
  <si>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</si>
  <si>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</si>
  <si>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</si>
  <si>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</si>
  <si>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</si>
  <si>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</si>
  <si>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</si>
  <si>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</si>
  <si>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</si>
  <si>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</si>
  <si>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</si>
  <si>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</si>
  <si>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</si>
  <si>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</si>
  <si>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</si>
  <si>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</si>
  <si>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</si>
  <si>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</si>
  <si>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</si>
  <si>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</si>
  <si>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</si>
  <si>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</si>
  <si>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</si>
  <si>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</si>
  <si>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</si>
  <si>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</si>
  <si>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</si>
  <si>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</si>
  <si>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</si>
  <si>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</si>
  <si>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</si>
  <si>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</si>
  <si>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</si>
  <si>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</si>
  <si>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</si>
  <si>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</si>
  <si>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</si>
  <si>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</si>
  <si>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</si>
  <si>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</si>
  <si>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</si>
  <si>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</si>
  <si>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</si>
  <si>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</si>
  <si>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</si>
  <si>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</si>
  <si>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</si>
  <si>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</si>
  <si>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</si>
  <si>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</si>
  <si>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</si>
  <si>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</si>
  <si>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</si>
  <si>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</si>
  <si>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</si>
  <si>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</si>
  <si>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</si>
  <si>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</si>
  <si>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</si>
  <si>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</si>
  <si>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</si>
  <si>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</si>
  <si>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</si>
  <si>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</si>
  <si>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</si>
  <si>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</si>
  <si>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</si>
  <si>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</si>
  <si>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</si>
  <si>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</si>
  <si>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</si>
  <si>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</si>
  <si>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</si>
  <si>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</si>
  <si>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</si>
  <si>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</si>
  <si>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</si>
  <si>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</si>
  <si>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</si>
  <si>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</si>
  <si>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</si>
  <si>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</si>
  <si>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</si>
  <si>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</si>
  <si>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</si>
  <si>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</si>
  <si>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</si>
  <si>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</si>
  <si>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</si>
  <si>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</si>
  <si>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</si>
  <si>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</si>
  <si>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</si>
  <si>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</si>
  <si>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</si>
  <si>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</si>
  <si>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</si>
  <si>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</si>
  <si>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</si>
  <si>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</si>
  <si>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</si>
  <si>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</si>
  <si>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</si>
  <si>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</si>
  <si>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</si>
  <si>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</si>
  <si>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</si>
  <si>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</si>
  <si>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</si>
  <si>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</si>
  <si>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</si>
  <si>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</si>
  <si>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</si>
  <si>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</si>
  <si>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</si>
  <si>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</si>
  <si>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</si>
  <si>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</si>
  <si>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</si>
  <si>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</si>
  <si>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</si>
  <si>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</si>
  <si>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</si>
  <si>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</si>
  <si>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</si>
  <si>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</si>
  <si>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</si>
  <si>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</si>
  <si>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</si>
  <si>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</si>
  <si>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</si>
  <si>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</si>
  <si>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</si>
  <si>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</si>
  <si>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</si>
  <si>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</si>
  <si>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</si>
  <si>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</si>
  <si>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</si>
  <si>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</si>
  <si>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</si>
  <si>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</si>
  <si>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</si>
  <si>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</si>
  <si>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</si>
  <si>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</si>
  <si>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</si>
  <si>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</si>
  <si>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</si>
  <si>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</si>
  <si>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</si>
  <si>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</si>
  <si>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</si>
  <si>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</si>
  <si>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</si>
  <si>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</si>
  <si>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</si>
  <si>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</si>
  <si>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</si>
  <si>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</si>
  <si>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</si>
  <si>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</si>
  <si>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</si>
  <si>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</si>
  <si>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</si>
  <si>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</si>
  <si>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</si>
  <si>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</si>
  <si>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</si>
  <si>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</si>
  <si>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</si>
  <si>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</si>
  <si>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</si>
  <si>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</si>
  <si>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</si>
  <si>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</si>
  <si>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</si>
  <si>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</si>
  <si>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</si>
  <si>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</si>
  <si>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</si>
  <si>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</si>
  <si>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</si>
  <si>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</si>
  <si>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</si>
  <si>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</si>
  <si>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</si>
  <si>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</si>
  <si>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</si>
  <si>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</si>
  <si>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</si>
  <si>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</si>
  <si>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</si>
  <si>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</si>
  <si>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</si>
  <si>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</si>
  <si>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</si>
  <si>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</si>
  <si>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</si>
  <si>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</si>
  <si>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</si>
  <si>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</si>
  <si>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</si>
  <si>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</si>
  <si>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</si>
  <si>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</si>
  <si>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</si>
  <si>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</si>
  <si>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</si>
  <si>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</si>
  <si>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</si>
  <si>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</si>
  <si>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</si>
  <si>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</si>
  <si>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</si>
  <si>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</si>
  <si>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</si>
  <si>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</si>
  <si>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</si>
  <si>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</si>
  <si>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</si>
  <si>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</si>
  <si>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</si>
  <si>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</si>
  <si>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</si>
  <si>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</si>
  <si>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</si>
  <si>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</si>
  <si>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</si>
  <si>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</si>
  <si>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</si>
  <si>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</si>
  <si>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</si>
  <si>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</si>
  <si>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</si>
  <si>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</si>
  <si>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</si>
  <si>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</si>
  <si>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</si>
  <si>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</si>
  <si>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</si>
  <si>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</si>
  <si>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</si>
  <si>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</si>
  <si>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</si>
  <si>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</si>
  <si>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</si>
  <si>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</si>
  <si>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</si>
  <si>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</si>
  <si>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</si>
  <si>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</si>
  <si>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</si>
  <si>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</si>
  <si>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</si>
  <si>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</si>
  <si>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</si>
  <si>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</si>
  <si>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</si>
  <si>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</si>
  <si>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</si>
  <si>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</si>
  <si>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</si>
  <si>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</si>
  <si>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</si>
  <si>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</si>
  <si>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</si>
  <si>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</si>
  <si>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</si>
  <si>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</si>
  <si>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</si>
  <si>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</si>
  <si>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</si>
  <si>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</si>
  <si>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</si>
  <si>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</si>
  <si>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</si>
  <si>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</si>
  <si>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</si>
  <si>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</si>
  <si>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</si>
  <si>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</si>
  <si>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</si>
  <si>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</si>
  <si>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</si>
  <si>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</si>
  <si>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</si>
  <si>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</si>
  <si>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</si>
  <si>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</si>
  <si>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</si>
  <si>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</si>
  <si>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</si>
  <si>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</si>
  <si>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</si>
  <si>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</si>
  <si>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</si>
  <si>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</si>
  <si>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</si>
  <si>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</si>
  <si>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</si>
  <si>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</si>
  <si>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</si>
  <si>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</si>
  <si>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</si>
  <si>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</si>
  <si>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</si>
  <si>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</si>
  <si>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</si>
  <si>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</si>
  <si>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</si>
  <si>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</si>
  <si>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</si>
  <si>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</si>
  <si>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</si>
  <si>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</si>
  <si>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</si>
  <si>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</si>
  <si>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</si>
  <si>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</si>
  <si>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</si>
  <si>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</si>
  <si>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</si>
  <si>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</si>
  <si>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</si>
  <si>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</si>
  <si>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</si>
  <si>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</si>
  <si>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</si>
  <si>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</si>
  <si>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</si>
  <si>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</si>
  <si>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</si>
  <si>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</si>
  <si>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</si>
  <si>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</si>
  <si>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</si>
  <si>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</si>
  <si>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</si>
  <si>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</si>
  <si>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</si>
  <si>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</si>
  <si>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</si>
  <si>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</si>
  <si>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</si>
  <si>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</si>
  <si>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</si>
  <si>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</si>
  <si>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</si>
  <si>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</si>
  <si>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</si>
  <si>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</si>
  <si>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</si>
  <si>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</si>
  <si>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</si>
  <si>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</si>
  <si>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</si>
  <si>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</si>
  <si>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</si>
  <si>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</si>
  <si>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</si>
  <si>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</si>
  <si>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</si>
  <si>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</si>
  <si>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</si>
  <si>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</si>
  <si>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</si>
  <si>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</si>
  <si>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</si>
  <si>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</si>
  <si>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</si>
  <si>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</si>
  <si>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</si>
  <si>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</si>
  <si>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</si>
  <si>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</si>
  <si>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</si>
  <si>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</si>
  <si>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</si>
  <si>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</si>
  <si>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</si>
  <si>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</si>
  <si>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</si>
  <si>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</si>
  <si>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</si>
  <si>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</si>
  <si>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</si>
  <si>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</si>
  <si>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</si>
  <si>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</si>
  <si>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</si>
  <si>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</si>
  <si>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</si>
  <si>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</si>
  <si>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</si>
  <si>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</si>
  <si>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</si>
  <si>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</si>
  <si>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</si>
  <si>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</si>
  <si>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</si>
  <si>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</si>
  <si>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</si>
  <si>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</si>
  <si>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</si>
  <si>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</si>
  <si>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</si>
  <si>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</si>
  <si>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</si>
  <si>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</si>
  <si>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</si>
  <si>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</si>
  <si>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</si>
  <si>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</si>
  <si>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</si>
  <si>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</si>
  <si>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</si>
  <si>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</si>
  <si>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</si>
  <si>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</si>
  <si>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</si>
  <si>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</si>
  <si>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</si>
  <si>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</si>
  <si>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</si>
  <si>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</si>
  <si>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</si>
  <si>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</si>
  <si>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</si>
  <si>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</si>
  <si>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</si>
  <si>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</si>
  <si>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</si>
  <si>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</si>
  <si>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</si>
  <si>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</si>
  <si>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</si>
  <si>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</si>
  <si>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</si>
  <si>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</si>
  <si>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</si>
  <si>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</si>
  <si>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</si>
  <si>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</si>
  <si>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</si>
  <si>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</si>
  <si>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</si>
  <si>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</si>
  <si>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</si>
  <si>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</si>
  <si>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</si>
  <si>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</si>
  <si>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</si>
  <si>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</si>
  <si>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</si>
  <si>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</si>
  <si>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</si>
  <si>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</si>
  <si>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</si>
  <si>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</si>
  <si>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</si>
  <si>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</si>
  <si>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</si>
  <si>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</si>
  <si>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</si>
  <si>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</si>
  <si>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</si>
  <si>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</si>
  <si>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</si>
  <si>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</si>
  <si>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</si>
  <si>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</si>
  <si>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</si>
  <si>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</si>
  <si>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</si>
  <si>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</si>
  <si>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</si>
  <si>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</si>
  <si>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</si>
  <si>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</si>
  <si>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</si>
  <si>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</si>
  <si>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</si>
  <si>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</si>
  <si>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</si>
  <si>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</si>
  <si>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</si>
  <si>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</si>
  <si>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</si>
  <si>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</si>
  <si>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</si>
  <si>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</si>
  <si>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</si>
  <si>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</si>
  <si>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</si>
  <si>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</si>
  <si>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</si>
  <si>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</si>
  <si>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</si>
  <si>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</si>
  <si>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</si>
  <si>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</si>
  <si>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</si>
  <si>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</si>
  <si>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</si>
  <si>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</si>
  <si>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</si>
  <si>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</si>
  <si>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</si>
  <si>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</si>
  <si>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</si>
  <si>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</si>
  <si>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</si>
  <si>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</si>
  <si>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</si>
  <si>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</si>
  <si>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</si>
  <si>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</si>
  <si>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</si>
  <si>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</si>
  <si>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</si>
  <si>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</si>
  <si>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</si>
  <si>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</si>
  <si>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</si>
  <si>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</si>
  <si>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</si>
  <si>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</si>
  <si>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</si>
  <si>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</si>
  <si>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</si>
  <si>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</si>
  <si>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</si>
  <si>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</si>
  <si>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</si>
  <si>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</si>
  <si>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</si>
  <si>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</si>
  <si>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</si>
  <si>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</si>
  <si>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</si>
  <si>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</si>
  <si>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</si>
  <si>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</si>
  <si>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</si>
  <si>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</si>
  <si>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</si>
  <si>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</si>
  <si>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</si>
  <si>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</si>
  <si>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</si>
  <si>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</si>
  <si>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</si>
  <si>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</si>
  <si>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</si>
  <si>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</si>
  <si>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</si>
  <si>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</si>
  <si>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</si>
  <si>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</si>
  <si>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</si>
  <si>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</si>
  <si>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</si>
  <si>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</si>
  <si>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</si>
  <si>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</si>
  <si>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</si>
  <si>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</si>
  <si>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</si>
  <si>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</si>
  <si>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</si>
  <si>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</si>
  <si>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</si>
  <si>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</si>
  <si>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</si>
  <si>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</si>
  <si>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</si>
  <si>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</si>
  <si>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</si>
  <si>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</si>
  <si>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</si>
  <si>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</si>
  <si>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</si>
  <si>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</si>
  <si>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</si>
  <si>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</si>
  <si>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</si>
  <si>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</si>
  <si>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</si>
  <si>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</si>
  <si>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</si>
  <si>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</si>
  <si>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</si>
  <si>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</si>
  <si>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</si>
  <si>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</si>
  <si>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</si>
  <si>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</si>
  <si>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</si>
  <si>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</si>
  <si>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</si>
  <si>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</si>
  <si>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</si>
  <si>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</si>
  <si>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</si>
  <si>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</si>
  <si>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</si>
  <si>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</si>
  <si>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</si>
  <si>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</si>
  <si>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</si>
  <si>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</si>
  <si>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</si>
  <si>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</si>
  <si>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</si>
  <si>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</si>
  <si>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</si>
  <si>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</si>
  <si>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</si>
  <si>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</si>
  <si>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</si>
  <si>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</si>
  <si>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</si>
  <si>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</si>
  <si>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</si>
  <si>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</si>
  <si>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</si>
  <si>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</si>
  <si>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</si>
  <si>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</si>
  <si>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</si>
  <si>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</si>
  <si>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</si>
  <si>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</si>
  <si>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</si>
  <si>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</si>
  <si>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</si>
  <si>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</si>
  <si>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</si>
  <si>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</si>
  <si>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</si>
  <si>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</si>
  <si>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</si>
  <si>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</si>
  <si>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</si>
  <si>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</si>
  <si>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</si>
  <si>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</si>
  <si>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</si>
  <si>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</si>
  <si>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</si>
  <si>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</si>
  <si>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</si>
  <si>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</si>
  <si>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</si>
  <si>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</si>
  <si>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</si>
  <si>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</si>
  <si>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</si>
  <si>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</si>
  <si>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</si>
  <si>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</si>
  <si>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</si>
  <si>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</si>
  <si>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</si>
  <si>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</si>
  <si>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</si>
  <si>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</si>
  <si>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</si>
  <si>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</si>
  <si>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</si>
  <si>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</si>
  <si>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</si>
  <si>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</si>
  <si>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</si>
  <si>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</si>
  <si>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</si>
  <si>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</si>
  <si>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</si>
  <si>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</si>
  <si>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</si>
  <si>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</si>
  <si>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</si>
  <si>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</si>
  <si>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</si>
  <si>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</si>
  <si>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</si>
  <si>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</si>
  <si>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</si>
  <si>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</si>
  <si>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</si>
  <si>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</si>
  <si>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</si>
  <si>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</si>
  <si>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</si>
  <si>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</si>
  <si>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</si>
  <si>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</si>
  <si>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</si>
  <si>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</si>
  <si>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</si>
  <si>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</si>
  <si>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</si>
  <si>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</si>
  <si>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</si>
  <si>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</si>
  <si>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</si>
  <si>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</si>
  <si>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</si>
  <si>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</si>
  <si>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</si>
  <si>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</si>
  <si>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</si>
  <si>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</si>
  <si>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</si>
  <si>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</si>
  <si>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</si>
  <si>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</si>
  <si>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</si>
  <si>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</si>
  <si>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</si>
  <si>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</si>
  <si>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</si>
  <si>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</si>
  <si>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</si>
  <si>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</si>
  <si>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</si>
  <si>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</si>
  <si>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</si>
  <si>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</si>
  <si>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</si>
  <si>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</si>
  <si>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</si>
  <si>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</si>
  <si>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</si>
  <si>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</si>
  <si>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</si>
  <si>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</si>
  <si>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</si>
  <si>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</si>
  <si>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</si>
  <si>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</si>
  <si>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</si>
  <si>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</si>
  <si>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</si>
  <si>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</si>
  <si>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</si>
  <si>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</si>
  <si>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</si>
  <si>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</si>
  <si>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</si>
  <si>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</si>
  <si>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</si>
  <si>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</si>
  <si>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</si>
  <si>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</si>
  <si>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</si>
  <si>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</si>
  <si>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</si>
  <si>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</si>
  <si>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</si>
  <si>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</si>
  <si>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</si>
  <si>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</si>
  <si>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</si>
  <si>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</si>
  <si>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</si>
  <si>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</si>
  <si>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</si>
  <si>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</si>
  <si>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</si>
  <si>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</si>
  <si>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</si>
  <si>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</si>
  <si>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</si>
  <si>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</si>
  <si>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</si>
  <si>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</si>
  <si>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</si>
  <si>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</si>
  <si>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</si>
  <si>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</si>
  <si>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</si>
  <si>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</si>
  <si>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</si>
  <si>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</si>
  <si>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</si>
  <si>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</si>
  <si>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</si>
  <si>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</si>
  <si>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</si>
  <si>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</si>
  <si>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</si>
  <si>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</si>
  <si>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</si>
  <si>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</si>
  <si>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</si>
  <si>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</si>
  <si>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</si>
  <si>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</si>
  <si>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</si>
  <si>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</si>
  <si>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</si>
  <si>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</si>
  <si>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</si>
  <si>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</si>
  <si>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</si>
  <si>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</si>
  <si>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</si>
  <si>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</si>
  <si>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</si>
  <si>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</si>
  <si>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</si>
  <si>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</si>
  <si>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</si>
  <si>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</si>
  <si>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</si>
  <si>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</si>
  <si>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</si>
  <si>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</si>
  <si>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</si>
  <si>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</si>
  <si>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</si>
  <si>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</si>
  <si>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</si>
  <si>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</si>
  <si>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</si>
  <si>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</si>
  <si>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</si>
  <si>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</si>
  <si>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</si>
  <si>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</si>
  <si>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</si>
  <si>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</si>
  <si>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</si>
  <si>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</si>
  <si>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</si>
  <si>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</si>
  <si>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</si>
  <si>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</si>
  <si>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</si>
  <si>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</si>
  <si>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</si>
  <si>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</si>
  <si>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</si>
  <si>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</si>
  <si>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</si>
  <si>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</si>
  <si>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</si>
  <si>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</si>
  <si>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</si>
  <si>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</si>
  <si>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</si>
  <si>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</si>
  <si>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</si>
  <si>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</si>
  <si>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</si>
  <si>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</si>
  <si>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</si>
  <si>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</si>
  <si>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</si>
  <si>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</si>
  <si>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</si>
  <si>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</si>
  <si>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</si>
  <si>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</si>
  <si>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</si>
  <si>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</si>
  <si>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</si>
  <si>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</si>
  <si>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</si>
  <si>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</si>
  <si>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</si>
  <si>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</si>
  <si>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</si>
  <si>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</si>
  <si>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</si>
  <si>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</si>
  <si>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</si>
  <si>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</si>
  <si>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</si>
  <si>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</si>
  <si>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</si>
  <si>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</si>
  <si>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</si>
  <si>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</si>
  <si>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</si>
  <si>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</si>
  <si>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</si>
  <si>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</si>
  <si>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</si>
  <si>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</si>
  <si>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</si>
  <si>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</si>
  <si>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</si>
  <si>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</si>
  <si>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</si>
  <si>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</si>
  <si>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</si>
  <si>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</si>
  <si>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</si>
  <si>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</si>
  <si>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</si>
  <si>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</si>
  <si>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</si>
  <si>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</si>
  <si>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</si>
  <si>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</si>
  <si>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</si>
  <si>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</si>
  <si>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</si>
  <si>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</si>
  <si>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</si>
  <si>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</si>
  <si>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</si>
  <si>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</si>
  <si>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</si>
  <si>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</si>
  <si>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</si>
  <si>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</si>
  <si>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</si>
  <si>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</si>
  <si>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</si>
  <si>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</si>
  <si>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</si>
  <si>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</si>
  <si>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</si>
  <si>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</si>
  <si>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</si>
  <si>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</si>
  <si>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</si>
  <si>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</si>
  <si>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</si>
  <si>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</si>
  <si>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</si>
  <si>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</si>
  <si>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</si>
  <si>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</si>
  <si>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</si>
  <si>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</si>
  <si>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</si>
  <si>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</si>
  <si>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</si>
  <si>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</si>
  <si>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</si>
  <si>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</si>
  <si>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</si>
  <si>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</si>
  <si>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</si>
  <si>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</si>
  <si>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</si>
  <si>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</si>
  <si>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</si>
  <si>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</si>
  <si>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</si>
  <si>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</si>
  <si>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</si>
  <si>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</si>
  <si>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</si>
  <si>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</si>
  <si>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</si>
  <si>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</si>
  <si>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</si>
  <si>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</si>
  <si>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</si>
  <si>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</si>
  <si>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</si>
  <si>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</si>
  <si>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</si>
  <si>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</si>
  <si>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</si>
  <si>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</si>
  <si>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</si>
  <si>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</si>
  <si>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</si>
  <si>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</si>
  <si>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</si>
  <si>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</si>
  <si>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</si>
  <si>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</si>
  <si>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</si>
  <si>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</si>
  <si>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</si>
  <si>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</si>
  <si>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</si>
  <si>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</si>
  <si>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</si>
  <si>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</si>
  <si>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</si>
  <si>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</si>
  <si>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</si>
  <si>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</si>
  <si>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</si>
  <si>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</si>
  <si>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</si>
  <si>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</si>
  <si>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</si>
  <si>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</si>
  <si>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</si>
  <si>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</si>
  <si>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</si>
  <si>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</si>
  <si>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</si>
  <si>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</si>
  <si>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</si>
  <si>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</si>
  <si>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</si>
  <si>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</si>
  <si>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</si>
  <si>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</si>
  <si>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</si>
  <si>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</si>
  <si>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</si>
  <si>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</si>
  <si>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</si>
  <si>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</si>
  <si>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</si>
  <si>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</si>
  <si>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</si>
  <si>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</si>
  <si>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</si>
  <si>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</si>
  <si>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</si>
  <si>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</si>
  <si>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</si>
  <si>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</si>
  <si>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</si>
  <si>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</si>
  <si>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</si>
  <si>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</si>
  <si>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</si>
  <si>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</si>
  <si>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</si>
  <si>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</si>
  <si>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</si>
  <si>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</si>
  <si>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</si>
  <si>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</si>
  <si>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</si>
  <si>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</si>
  <si>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</si>
  <si>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</si>
  <si>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</si>
  <si>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</si>
  <si>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</si>
  <si>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</si>
  <si>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</si>
  <si>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</si>
  <si>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</si>
  <si>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</si>
  <si>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</si>
  <si>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</si>
  <si>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</si>
  <si>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</si>
  <si>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</si>
  <si>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</si>
  <si>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</si>
  <si>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</si>
  <si>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</si>
  <si>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</si>
  <si>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</si>
  <si>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</si>
  <si>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</si>
  <si>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</si>
  <si>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</si>
  <si>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</si>
  <si>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30 min</t>
  </si>
  <si>
    <t>PCM-20251124-00000908</t>
  </si>
  <si>
    <t xml:space="preserve">2025-11-24 12:07:25
</t>
  </si>
  <si>
    <t xml:space="preserve"> EM team at site and checking </t>
  </si>
  <si>
    <t xml:space="preserve">wait pcm </t>
  </si>
  <si>
    <t>ryq0957</t>
  </si>
  <si>
    <t xml:space="preserve">2025-11-24 12:49:36
</t>
  </si>
  <si>
    <t>20 min</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</si>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</sst>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322.66374513888877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45985.612171064815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45985.612171064815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45985.612171064815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45985.612171064815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45985.612171064815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45985.612171064815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45985.612171064815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45985.612171064815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45985.612171064815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45985.612171064815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45985.612171064815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45985.612171064815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45985.612171064815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45985.612171064815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45985.612171064815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45985.612171064815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45985.612171064815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45985.612171064815</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45985.612171064815</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160.61233310185344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1.224752083333442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0.10094421296525979</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9.9659490741032641E-2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45985.612171064815</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7.0261342589219566E-2</v>
      </c>
      <c r="H8" s="151" t="s">
        <v>39115</v>
      </c>
      <c r="I8" s="18" t="str">
        <f>IFERROR(VLOOKUP(D8,DB!A:F,6,0),"")</f>
        <v>SCECO</v>
      </c>
      <c r="J8" s="18" t="str">
        <f>IFERROR(VLOOKUP(D8,DB!A:G,7,0),"")</f>
        <v>Vandalized+Vandalized</v>
      </c>
      <c r="K8" s="18"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39120</v>
      </c>
      <c r="B9" s="18" t="str">
        <f>IFERROR(VLOOKUP(D9,DB!A:K,11,0),"")</f>
        <v>R2</v>
      </c>
      <c r="C9" s="18">
        <v>1</v>
      </c>
      <c r="D9" s="18" t="s">
        <v>39121</v>
      </c>
      <c r="E9" s="102" t="s">
        <v>39100</v>
      </c>
      <c r="F9" s="103">
        <v>45985.586238425924</v>
      </c>
      <c r="G9" s="104">
        <f ca="1">IFERROR(NOW()-F9,"-")</f>
        <v>2.5932638891390525E-2</v>
      </c>
      <c r="H9" s="151" t="s">
        <v>39122</v>
      </c>
      <c r="I9" s="18" t="str">
        <f>IFERROR(VLOOKUP(D9,DB!A:F,6,0),"")</f>
        <v>Generator-SG</v>
      </c>
      <c r="J9" s="18" t="str">
        <f>IFERROR(VLOOKUP(D9,DB!A:G,7,0),"")</f>
        <v>Vandalized</v>
      </c>
      <c r="K9" s="19" t="s">
        <v>39123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45985.612171064815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45985.612171064815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45985.612171064815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45985.612171064815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45985.612171064815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45985.612171064815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45985.612171064815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45985.612171064815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45985.612171064815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45985.612171064815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45985.612171064815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45985.612171064815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45985.612171064815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45985.612171064815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45985.612171064815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45985.612171064815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45985.612171064815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45985.612171064815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45985.612171064815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45985.612171064815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45985.612171064815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45985.612171064815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45985.612171064815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45985.612171064815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45985.612171064815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45985.612171064815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45985.612171064815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45985.612171064815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45985.612171064815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45985.612171064815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45985.612171064815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45985.612171064815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45985.612171064815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45985.612171064815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45985.612171064815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45985.612171064815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45985.612171064815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45985.612171064815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45985.612171064815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45985.612171064815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45985.612171064815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45985.612171064815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45985.612171064815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45985.612171064815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45985.612171064815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45985.612171064815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45985.612171064815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45985.612171064815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45985.612171064815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45985.612171064815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45985.612171064815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45985.612171064815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45985.612171064815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45985.612171064815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45985.612171064815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45985.612171064815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45985.612171064815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45985.612171064815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45985.612171064815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45985.612171064815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45985.612171064815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45985.612171064815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45985.612171064815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45985.612171064815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45985.612171064815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45985.612171064815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45985.612171064815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45985.612171064815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45985.612171064815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45985.612171064815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45985.612171064815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45985.612171064815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45985.612171064815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45985.612171064815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45985.612171064815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45985.612171064815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45985.612171064815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45985.612171064815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45985.612171064815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45985.612171064815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45985.612171064815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45985.612171064815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45985.612171064815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45985.612171064815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45985.612171064815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45985.612171064815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45985.612171064815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45985.612171064815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45985.612171064815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45985.612171064815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45985.612171064815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45985.612171064815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45985.612171064815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45985.612171064815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45985.612171064815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45985.612171064815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45985.612171064815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45985.612171064815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45985.612171064815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45985.612171064815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45985.612171064815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45985.612171064815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45985.612171064815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45985.612171064815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45985.612171064815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45985.612171064815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45985.612171064815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45985.612171064815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45985.612171064815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45985.612171064815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45985.612171064815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45985.612171064815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45985.612171064815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45985.612171064815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45985.612171064815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45985.612171064815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45985.612171064815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45985.612171064815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45985.612171064815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45985.612171064815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45985.612171064815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45985.612171064815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45985.612171064815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45985.612171064815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45985.612171064815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45985.612171064815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45985.612171064815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45985.612171064815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45985.612171064815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45985.612171064815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45985.612171064815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45985.612171064815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45985.612171064815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45985.612171064815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45985.612171064815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45985.612171064815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45985.612171064815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45985.612171064815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45985.612171064815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45985.612171064815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45985.612171064815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45985.612171064815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45985.612171064815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45985.612171064815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45985.612171064815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45985.612171064815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45985.612171064815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45985.612171064815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45985.612171064815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45985.612171064815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45985.612171064815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45985.612171064815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45985.612171064815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45985.612171064815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45985.612171064815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45985.612171064815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45985.612171064815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45985.612171064815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45985.612171064815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45985.612171064815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45985.612171064815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45985.612171064815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45985.612171064815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45985.612171064815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45985.612171064815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45985.612171064815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45985.612171064815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45985.612171064815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45985.612171064815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45985.612171064815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45985.612171064815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45985.612171064815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45985.612171064815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45985.612171064815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45985.612171064815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45985.612171064815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45985.612171064815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45985.612171064815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45985.612171064815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45985.612171064815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45985.612171064815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45985.612171064815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45985.612171064815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45985.612171064815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45985.612171064815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45985.612171064815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45985.612171064815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45985.612171064815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45985.612171064815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45985.612171064815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45985.612171064815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45985.612171064815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45985.612171064815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45985.612171064815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45985.612171064815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45985.612171064815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45985.612171064815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45985.612171064815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45985.612171064815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45985.612171064815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45985.612171064815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45985.612171064815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45985.612171064815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45985.612171064815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45985.612171064815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45985.612171064815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45985.612171064815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45985.612171064815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45985.612171064815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45985.612171064815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45985.612171064815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45985.612171064815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45985.612171064815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45985.612171064815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45985.612171064815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45985.612171064815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45985.612171064815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45985.612171064815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45985.612171064815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45985.612171064815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45985.612171064815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45985.612171064815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45985.612171064815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45985.612171064815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45985.612171064815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45985.612171064815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45985.612171064815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45985.612171064815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45985.612171064815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45985.612171064815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45985.612171064815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45985.612171064815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45985.612171064815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45985.612171064815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45985.612171064815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45985.612171064815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45985.612171064815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45985.612171064815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45985.612171064815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45985.612171064815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45985.612171064815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45985.612171064815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45985.612171064815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45985.612171064815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45985.612171064815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45985.612171064815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45985.612171064815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45985.612171064815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45985.612171064815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45985.612171064815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45985.612171064815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45985.612171064815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45985.612171064815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45985.612171064815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45985.612171064815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45985.612171064815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45985.612171064815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45985.612171064815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45985.612171064815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45985.612171064815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45985.612171064815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45985.612171064815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45985.612171064815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45985.612171064815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45985.612171064815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45985.612171064815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45985.612171064815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45985.612171064815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45985.612171064815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45985.612171064815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45985.612171064815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45985.612171064815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45985.612171064815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45985.612171064815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45985.612171064815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45985.612171064815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45985.612171064815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45985.612171064815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45985.612171064815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45985.612171064815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45985.612171064815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45985.612171064815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45985.612171064815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45985.612171064815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45985.612171064815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45985.612171064815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45985.612171064815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45985.612171064815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45985.612171064815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45985.612171064815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45985.612171064815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45985.612171064815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45985.612171064815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45985.612171064815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45985.612171064815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45985.612171064815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45985.612171064815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45985.612171064815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45985.612171064815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45985.612171064815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45985.612171064815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45985.612171064815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45985.612171064815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45985.612171064815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45985.612171064815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45985.612171064815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45985.612171064815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45985.612171064815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45985.612171064815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45985.612171064815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45985.612171064815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45985.612171064815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45985.612171064815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45985.612171064815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45985.612171064815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45985.612171064815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45985.612171064815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45985.612171064815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45985.612171064815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45985.612171064815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45985.612171064815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45985.612171064815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45985.612171064815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45985.612171064815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45985.612171064815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45985.612171064815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45985.612171064815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45985.612171064815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45985.612171064815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45985.612171064815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45985.612171064815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45985.612171064815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45985.612171064815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45985.612171064815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45985.612171064815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45985.612171064815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45985.612171064815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45985.612171064815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45985.612171064815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45985.612171064815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45985.612171064815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45985.612171064815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45985.612171064815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45985.612171064815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45985.612171064815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45985.612171064815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45985.612171064815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45985.612171064815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45985.612171064815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45985.612171064815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45985.612171064815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45985.612171064815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45985.612171064815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45985.612171064815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45985.612171064815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45985.612171064815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45985.612171064815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45985.612171064815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45985.612171064815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45985.612171064815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45985.612171064815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45985.612171064815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45985.612171064815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45985.612171064815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45985.612171064815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45985.612171064815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45985.612171064815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45985.612171064815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45985.612171064815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45985.612171064815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45985.612171064815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45985.612171064815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45985.612171064815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45985.612171064815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45985.612171064815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45985.612171064815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45985.612171064815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45985.612171064815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45985.612171064815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45985.612171064815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45985.612171064815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45985.612171064815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45985.612171064815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45985.612171064815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45985.612171064815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45985.612171064815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45985.612171064815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45985.612171064815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45985.612171064815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45985.612171064815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45985.612171064815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45985.612171064815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45985.612171064815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45985.612171064815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45985.612171064815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45985.612171064815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45985.612171064815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45985.612171064815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45985.612171064815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45985.612171064815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45985.612171064815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45985.612171064815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45985.612171064815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45985.612171064815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45985.612171064815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45985.612171064815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45985.612171064815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45985.612171064815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45985.612171064815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45985.612171064815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45985.612171064815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45985.612171064815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45985.612171064815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45985.612171064815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45985.612171064815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45985.612171064815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45985.612171064815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45985.612171064815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45985.612171064815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45985.612171064815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45985.612171064815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45985.612171064815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45985.612171064815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45985.612171064815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45985.612171064815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45985.612171064815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45985.612171064815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45985.612171064815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45985.612171064815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45985.612171064815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45985.612171064815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45985.612171064815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45985.612171064815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45985.612171064815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45985.612171064815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45985.612171064815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45985.612171064815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45985.612171064815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45985.612171064815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45985.612171064815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45985.612171064815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45985.612171064815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45985.612171064815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45985.612171064815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45985.612171064815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45985.612171064815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45985.612171064815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45985.612171064815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45985.612171064815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45985.612171064815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45985.612171064815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45985.612171064815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45985.612171064815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45985.612171064815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45985.612171064815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45985.612171064815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45985.612171064815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45985.612171064815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45985.612171064815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45985.612171064815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45985.612171064815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45985.612171064815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45985.612171064815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45985.612171064815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45985.612171064815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45985.612171064815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45985.612171064815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45985.612171064815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45985.612171064815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45985.612171064815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45985.612171064815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45985.612171064815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45985.612171064815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45985.612171064815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45985.612171064815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45985.612171064815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45985.612171064815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45985.612171064815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45985.612171064815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45985.612171064815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45985.612171064815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45985.612171064815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45985.612171064815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45985.612171064815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45985.612171064815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45985.612171064815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45985.612171064815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45985.612171064815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45985.612171064815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45985.612171064815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45985.612171064815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45985.612171064815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45985.612171064815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45985.612171064815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45985.612171064815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45985.612171064815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45985.612171064815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45985.612171064815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45985.612171064815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45985.612171064815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45985.612171064815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45985.612171064815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45985.612171064815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45985.612171064815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45985.612171064815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45985.612171064815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45985.612171064815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45985.612171064815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45985.612171064815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45985.612171064815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45985.612171064815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45985.612171064815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45985.612171064815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45985.612171064815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45985.612171064815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45985.612171064815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45985.612171064815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45985.612171064815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45985.612171064815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45985.612171064815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45985.612171064815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45985.612171064815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45985.612171064815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45985.612171064815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45985.612171064815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45985.612171064815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45985.612171064815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45985.612171064815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45985.612171064815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45985.612171064815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45985.612171064815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45985.612171064815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45985.612171064815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45985.612171064815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45985.612171064815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45985.612171064815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45985.612171064815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45985.612171064815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45985.612171064815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45985.612171064815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45985.612171064815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45985.612171064815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45985.612171064815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45985.612171064815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45985.612171064815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45985.612171064815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45985.612171064815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45985.612171064815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45985.612171064815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45985.612171064815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45985.612171064815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45985.612171064815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45985.612171064815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45985.612171064815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45985.612171064815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45985.612171064815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45985.612171064815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45985.612171064815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45985.612171064815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45985.612171064815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45985.612171064815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45985.612171064815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45985.612171064815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45985.612171064815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45985.612171064815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45985.612171064815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45985.612171064815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45985.612171064815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45985.612171064815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45985.612171064815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45985.612171064815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45985.612171064815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45985.612171064815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45985.612171064815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45985.612171064815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45985.612171064815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45985.612171064815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45985.612171064815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45985.612171064815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45985.612171064815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45985.612171064815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45985.612171064815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45985.612171064815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45985.612171064815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45985.612171064815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45985.612171064815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45985.612171064815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45985.612171064815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45985.612171064815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45985.612171064815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45985.612171064815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45985.612171064815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45985.612171064815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45985.612171064815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45985.612171064815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45985.612171064815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45985.612171064815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45985.612171064815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45985.612171064815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45985.612171064815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45985.612171064815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45985.612171064815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45985.612171064815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45985.612171064815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45985.612171064815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45985.612171064815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45985.612171064815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45985.612171064815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45985.612171064815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45985.612171064815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45985.612171064815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45985.612171064815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45985.612171064815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45985.612171064815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45985.612171064815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45985.612171064815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45985.612171064815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45985.612171064815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45985.612171064815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45985.612171064815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45985.612171064815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45985.612171064815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45985.612171064815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45985.612171064815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45985.612171064815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45985.612171064815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45985.612171064815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45985.612171064815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45985.612171064815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45985.612171064815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45985.612171064815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45985.612171064815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45985.612171064815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45985.612171064815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45985.612171064815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45985.612171064815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45985.612171064815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45985.612171064815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45985.612171064815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45985.612171064815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45985.612171064815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45985.612171064815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45985.612171064815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45985.612171064815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45985.612171064815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45985.612171064815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45985.612171064815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45985.612171064815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45985.612171064815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45985.612171064815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45985.612171064815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45985.612171064815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45985.612171064815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45985.612171064815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45985.612171064815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45985.612171064815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45985.612171064815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45985.612171064815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45985.612171064815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45985.612171064815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45985.612171064815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45985.612171064815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45985.612171064815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45985.612171064815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45985.612171064815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45985.612171064815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45985.612171064815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45985.612171064815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45985.612171064815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45985.612171064815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45985.612171064815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45985.612171064815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45985.612171064815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45985.612171064815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45985.612171064815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45985.612171064815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45985.612171064815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45985.612171064815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45985.612171064815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45985.612171064815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45985.612171064815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45985.612171064815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45985.612171064815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45985.612171064815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45985.612171064815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45985.612171064815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45985.612171064815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45985.612171064815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45985.612171064815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45985.612171064815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45985.612171064815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45985.612171064815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45985.612171064815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45985.612171064815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45985.612171064815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45985.612171064815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45985.612171064815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45985.612171064815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45985.612171064815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45985.612171064815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45985.612171064815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45985.612171064815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45985.612171064815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45985.612171064815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45985.612171064815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45985.612171064815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45985.612171064815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45985.612171064815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45985.612171064815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45985.612171064815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45985.612171064815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45985.612171064815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45985.612171064815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45985.612171064815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45985.612171064815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45985.612171064815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45985.612171064815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45985.612171064815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45985.612171064815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45985.612171064815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45985.612171064815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45985.612171064815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45985.612171064815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45985.612171064815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45985.612171064815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45985.612171064815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45985.612171064815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45985.612171064815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45985.612171064815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45985.612171064815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45985.612171064815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45985.612171064815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45985.612171064815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45985.612171064815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45985.612171064815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45985.612171064815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45985.612171064815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45985.612171064815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45985.612171064815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45985.612171064815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45985.612171064815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45985.612171064815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45985.612171064815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45985.612171064815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45985.612171064815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45985.612171064815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45985.612171064815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45985.612171064815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45985.612171064815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45985.612171064815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45985.612171064815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45985.612171064815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45985.612171064815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45985.612171064815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45985.612171064815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45985.612171064815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45985.612171064815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45985.612171064815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45985.612171064815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45985.612171064815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45985.612171064815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45985.612171064815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45985.612171064815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45985.612171064815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45985.612171064815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45985.612171064815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45985.612171064815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45985.612171064815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45985.612171064815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45985.612171064815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45985.612171064815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45985.612171064815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45985.612171064815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45985.612171064815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45985.612171064815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45985.612171064815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45985.612171064815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45985.612171064815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45985.612171064815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45985.612171064815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45985.612171064815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45985.612171064815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45985.612171064815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45985.612171064815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45985.612171064815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45985.612171064815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45985.612171064815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45985.612171064815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45985.612171064815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45985.612171064815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45985.612171064815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45985.612171064815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45985.612171064815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45985.612171064815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45985.612171064815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45985.612171064815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45985.612171064815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45985.612171064815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45985.612171064815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45985.612171064815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45985.612171064815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45985.612171064815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45985.612171064815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45985.612171064815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45985.612171064815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45985.612171064815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45985.612171064815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45985.612171064815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45985.612171064815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45985.612171064815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45985.612171064815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45985.612171064815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45985.612171064815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45985.612171064815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45985.612171064815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45985.612171064815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45985.612171064815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45985.612171064815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45985.612171064815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45985.612171064815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45985.612171064815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45985.612171064815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45985.612171064815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45985.612171064815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45985.612171064815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45985.612171064815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45985.612171064815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45985.612171064815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45985.612171064815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45985.612171064815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45985.612171064815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45985.612171064815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45985.612171064815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45985.612171064815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45985.612171064815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45985.612171064815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45985.612171064815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45985.612171064815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45985.612171064815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45985.612171064815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45985.612171064815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45985.612171064815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45985.612171064815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45985.612171064815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45985.612171064815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45985.612171064815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45985.612171064815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45985.612171064815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45985.612171064815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45985.612171064815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45985.612171064815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45985.612171064815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45985.612171064815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45985.612171064815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45985.612171064815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45985.612171064815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45985.612171064815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45985.612171064815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45985.612171064815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45985.612171064815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45985.612171064815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45985.612171064815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45985.612171064815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45985.612171064815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45985.612171064815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45985.612171064815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45985.612171064815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45985.612171064815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45985.612171064815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45985.612171064815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45985.612171064815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45985.612171064815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45985.612171064815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45985.612171064815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45985.612171064815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45985.612171064815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45985.612171064815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45985.612171064815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45985.612171064815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45985.612171064815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45985.612171064815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45985.612171064815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45985.612171064815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45985.612171064815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45985.612171064815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45985.612171064815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45985.612171064815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45985.612171064815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45985.612171064815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45985.612171064815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45985.612171064815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45985.612171064815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45985.612171064815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45985.612171064815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45985.612171064815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45985.612171064815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45985.612171064815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45985.612171064815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45985.612171064815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45985.612171064815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45985.612171064815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45985.612171064815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45985.612171064815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45985.612171064815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45985.612171064815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45985.612171064815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45985.612171064815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45985.612171064815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45985.612171064815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45985.612171064815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45985.612171064815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45985.612171064815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45985.612171064815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45985.612171064815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45985.612171064815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45985.612171064815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45985.612171064815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45985.612171064815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45985.612171064815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45985.612171064815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45985.612171064815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45985.612171064815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45985.612171064815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45985.612171064815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45985.612171064815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45985.612171064815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45985.612171064815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45985.612171064815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45985.612171064815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45985.612171064815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45985.612171064815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45985.612171064815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45985.612171064815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45985.612171064815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45985.612171064815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45985.612171064815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45985.612171064815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45985.612171064815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45985.612171064815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45985.612171064815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45985.612171064815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45985.612171064815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45985.612171064815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45985.612171064815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45985.612171064815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45985.612171064815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45985.612171064815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45985.612171064815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45985.612171064815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45985.612171064815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45985.612171064815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45985.612171064815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45985.612171064815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45985.612171064815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45985.612171064815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45985.612171064815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45985.612171064815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45985.612171064815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45985.612171064815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45985.612171064815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45985.612171064815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45985.612171064815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45985.612171064815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45985.612171064815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45985.612171064815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45985.612171064815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45985.612171064815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45985.612171064815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45985.612171064815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45985.612171064815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45985.612171064815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45985.612171064815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45985.612171064815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45985.612171064815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45985.612171064815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45985.612171064815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45985.612171064815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45985.612171064815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45985.612171064815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45985.612171064815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45985.612171064815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45985.612171064815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45985.612171064815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45985.612171064815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45985.612171064815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45985.612171064815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45985.612171064815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45985.612171064815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45985.612171064815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45985.612171064815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45985.612171064815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45985.612171064815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45985.612171064815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45985.612171064815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45985.612171064815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45985.612171064815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45985.612171064815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45985.612171064815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45985.612171064815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45985.612171064815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45985.612171064815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45985.612171064815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45985.612171064815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45985.612171064815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45985.612171064815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45985.612171064815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45985.612171064815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45985.612171064815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45985.612171064815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45985.612171064815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45985.612171064815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45985.612171064815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45985.612171064815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45985.612171064815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45985.612171064815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45985.612171064815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45985.612171064815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45985.612171064815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45985.612171064815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45985.612171064815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45985.612171064815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45985.612171064815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45985.612171064815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45985.612171064815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45985.612171064815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45985.612171064815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45985.612171064815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45985.612171064815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45985.612171064815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45985.612171064815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45985.612171064815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45985.612171064815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45985.612171064815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45985.612171064815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45985.612171064815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45985.612171064815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45985.612171064815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45985.612171064815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45985.612171064815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45985.612171064815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45985.612171064815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45985.612171064815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45985.612171064815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45985.612171064815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45985.612171064815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45985.612171064815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45985.612171064815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45985.612171064815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45985.612171064815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45985.612171064815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45985.612171064815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45985.612171064815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45985.612171064815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45985.612171064815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45985.612171064815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45985.612171064815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45985.612171064815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45985.612171064815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45985.612171064815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45985.612171064815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45985.612171064815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45985.612171064815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45985.612171064815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45985.612171064815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45985.612171064815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45985.612171064815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45985.612171064815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45985.612171064815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45985.612171064815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45985.612171064815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45985.612171064815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45985.612171064815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45985.612171064815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45985.612171064815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45985.612171064815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45985.612171064815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45985.612171064815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45985.612171064815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45985.612171064815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45985.612171064815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45985.612171064815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45985.612171064815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45985.612171064815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45985.612171064815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45985.612171064815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45985.612171064815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45985.612171064815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45985.612171064815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45985.612171064815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45985.612171064815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45985.612171064815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45985.612171064815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39124</v>
      </c>
      <c r="B2" s="91" t="str">
        <f>IFERROR(VLOOKUP(D2,DB!A:K,11,0),"")</f>
        <v>R4</v>
      </c>
      <c r="C2" s="93">
        <v>1</v>
      </c>
      <c r="D2" s="91" t="s">
        <v>35092</v>
      </c>
      <c r="E2" s="94" t="s">
        <v>39021</v>
      </c>
      <c r="F2" s="95">
        <v>45703.480717592596</v>
      </c>
      <c r="G2" s="96">
        <f ca="1">IFERROR(NOW()-F2,"")</f>
        <v>282.13145347221871</v>
      </c>
      <c r="H2" s="95">
        <v>45703.474768518521</v>
      </c>
      <c r="I2" s="95" t="str">
        <f>IFERROR(VLOOKUP(D2,DB!A:F,6,0),"")</f>
        <v>SCECO</v>
      </c>
      <c r="J2" s="95" t="str">
        <f>IFERROR(VLOOKUP(D2,DB!A:G,7,0),"")</f>
        <v>Dead</v>
      </c>
      <c r="K2" s="97" t="s">
        <v>39125</v>
      </c>
      <c r="L2" s="91" t="str">
        <f>IFERROR(VLOOKUP(D2,DB!A:I,9,0),"")</f>
        <v>Latis</v>
      </c>
    </row>
    <row r="3" spans="1:16" ht="42.75" customHeight="1">
      <c r="A3" s="113" t="s">
        <v>39126</v>
      </c>
      <c r="B3" s="113" t="str">
        <f>IFERROR(VLOOKUP(D3,DB!A:K,11,0),"")</f>
        <v>R4</v>
      </c>
      <c r="C3" s="93">
        <v>1</v>
      </c>
      <c r="D3" s="91" t="s">
        <v>38804</v>
      </c>
      <c r="E3" s="94" t="s">
        <v>39021</v>
      </c>
      <c r="F3" s="95">
        <v>45984.493113425924</v>
      </c>
      <c r="G3" s="96">
        <f ca="1">IFERROR(NOW()-F3,"")</f>
        <v>1.1190576388908084</v>
      </c>
      <c r="H3" s="95">
        <v>45983.94866898148</v>
      </c>
      <c r="I3" s="113" t="str">
        <f>IFERROR(VLOOKUP(D3,DB!A:F,6,0),"")</f>
        <v>Sceco</v>
      </c>
      <c r="J3" s="113" t="str">
        <f>IFERROR(VLOOKUP(D3,DB!A:G,7,0),"")</f>
        <v>In progress</v>
      </c>
      <c r="K3" s="97" t="s">
        <v>39127</v>
      </c>
      <c r="L3" s="91" t="str">
        <f>IFERROR(VLOOKUP(D3,DB!A:I,9,0),"")</f>
        <v>Latis</v>
      </c>
    </row>
    <row r="4" spans="1:16" ht="15" customHeight="1">
      <c r="A4" s="113" t="s">
        <v>39128</v>
      </c>
      <c r="B4" s="113" t="str">
        <f>IFERROR(VLOOKUP(D4,DB!A:K,11,0),"")</f>
        <v>R4</v>
      </c>
      <c r="C4" s="93">
        <v>1</v>
      </c>
      <c r="D4" s="91" t="s">
        <v>36861</v>
      </c>
      <c r="E4" s="94" t="s">
        <v>39021</v>
      </c>
      <c r="F4" s="95"/>
      <c r="G4" s="96">
        <f t="shared" ref="G4:G21" ca="1" si="0">IFERROR(NOW()-F4,"")</f>
        <v>45985.612171064815</v>
      </c>
      <c r="H4" s="95">
        <v>45985.458634259259</v>
      </c>
      <c r="I4" s="113" t="str">
        <f>IFERROR(VLOOKUP(D4,DB!A:F,6,0),"")</f>
        <v>SCECO</v>
      </c>
      <c r="J4" s="113" t="str">
        <f>IFERROR(VLOOKUP(D4,DB!A:G,7,0),"")</f>
        <v>Dead</v>
      </c>
      <c r="K4" s="97" t="s">
        <v>39129</v>
      </c>
      <c r="L4" s="91" t="str">
        <f>IFERROR(VLOOKUP(D4,DB!A:I,9,0),"")</f>
        <v>Latis</v>
      </c>
    </row>
    <row r="5" spans="1:16" ht="15" customHeight="1">
      <c r="A5" s="113" t="s">
        <v>39130</v>
      </c>
      <c r="B5" s="113" t="str">
        <f>IFERROR(VLOOKUP(D5,DB!A:K,11,0),"")</f>
        <v>R4</v>
      </c>
      <c r="C5" s="93">
        <v>1</v>
      </c>
      <c r="D5" s="91" t="s">
        <v>36088</v>
      </c>
      <c r="E5" s="94" t="s">
        <v>39021</v>
      </c>
      <c r="F5" s="95">
        <v>45985.492581018516</v>
      </c>
      <c r="G5" s="96">
        <f t="shared" ca="1" si="0"/>
        <v>0.11959004629898118</v>
      </c>
      <c r="H5" s="95">
        <v>45985.486747685187</v>
      </c>
      <c r="I5" s="113" t="str">
        <f>IFERROR(VLOOKUP(D5,DB!A:F,6,0),"")</f>
        <v>Generator-SG</v>
      </c>
      <c r="J5" s="113" t="str">
        <f>IFERROR(VLOOKUP(D5,DB!A:G,7,0),"")</f>
        <v>No BB Shifted</v>
      </c>
      <c r="K5" s="97" t="s">
        <v>39131</v>
      </c>
      <c r="L5" s="91" t="str">
        <f>IFERROR(VLOOKUP(D5,DB!A:I,9,0),"")</f>
        <v>Latis</v>
      </c>
    </row>
    <row r="6" spans="1:16" ht="15" customHeight="1">
      <c r="A6" s="113" t="s">
        <v>39132</v>
      </c>
      <c r="B6" s="113" t="str">
        <f>IFERROR(VLOOKUP(D6,DB!A:K,11,0),"")</f>
        <v>R4</v>
      </c>
      <c r="C6" s="93">
        <v>6</v>
      </c>
      <c r="D6" s="91" t="s">
        <v>36083</v>
      </c>
      <c r="E6" s="94" t="s">
        <v>39021</v>
      </c>
      <c r="F6" s="95">
        <v>45985.530775462961</v>
      </c>
      <c r="G6" s="96">
        <f t="shared" ca="1" si="0"/>
        <v>8.1395601853728294E-2</v>
      </c>
      <c r="H6" s="95">
        <v>45985.520775462966</v>
      </c>
      <c r="I6" s="113" t="str">
        <f>IFERROR(VLOOKUP(D6,DB!A:F,6,0),"")</f>
        <v>Generator-SG</v>
      </c>
      <c r="J6" s="113" t="str">
        <f>IFERROR(VLOOKUP(D6,DB!A:G,7,0),"")</f>
        <v>In progress</v>
      </c>
      <c r="K6" s="97" t="s">
        <v>39133</v>
      </c>
      <c r="L6" s="91" t="str">
        <f>IFERROR(VLOOKUP(D6,DB!A:I,9,0),"")</f>
        <v>Latis</v>
      </c>
    </row>
    <row r="7" spans="1:16" ht="15" customHeight="1">
      <c r="A7" s="113" t="s">
        <v>39134</v>
      </c>
      <c r="B7" s="113" t="str">
        <f>IFERROR(VLOOKUP(D7,DB!A:K,11,0),"")</f>
        <v>R4</v>
      </c>
      <c r="C7" s="93">
        <v>3</v>
      </c>
      <c r="D7" s="91" t="s">
        <v>35116</v>
      </c>
      <c r="E7" s="94" t="s">
        <v>39021</v>
      </c>
      <c r="F7" s="95">
        <v>45985.551261574074</v>
      </c>
      <c r="G7" s="96">
        <f t="shared" ca="1" si="0"/>
        <v>6.090949074132368E-2</v>
      </c>
      <c r="H7" s="95">
        <v>45985.53638888889</v>
      </c>
      <c r="I7" s="113" t="str">
        <f>IFERROR(VLOOKUP(D7,DB!A:F,6,0),"")</f>
        <v>SCECO</v>
      </c>
      <c r="J7" s="113" t="str">
        <f>IFERROR(VLOOKUP(D7,DB!A:G,7,0),"")</f>
        <v>No BB Shifted</v>
      </c>
      <c r="K7" s="97" t="s">
        <v>39135</v>
      </c>
      <c r="L7" s="91" t="str">
        <f>IFERROR(VLOOKUP(D7,DB!A:I,9,0),"")</f>
        <v>Latis</v>
      </c>
    </row>
    <row r="8" spans="1:16" ht="15" customHeight="1">
      <c r="A8" s="113" t="s">
        <v>39128</v>
      </c>
      <c r="B8" s="113" t="str">
        <f>IFERROR(VLOOKUP(D8,DB!A:K,11,0),"")</f>
        <v>R4</v>
      </c>
      <c r="C8" s="93">
        <v>1</v>
      </c>
      <c r="D8" s="91" t="s">
        <v>35588</v>
      </c>
      <c r="E8" s="94" t="s">
        <v>39021</v>
      </c>
      <c r="F8" s="95"/>
      <c r="G8" s="96">
        <f t="shared" ca="1" si="0"/>
        <v>45985.612171064815</v>
      </c>
      <c r="H8" s="95">
        <v>45985.548043981478</v>
      </c>
      <c r="I8" s="113" t="str">
        <f>IFERROR(VLOOKUP(D8,DB!A:F,6,0),"")</f>
        <v>SCECO</v>
      </c>
      <c r="J8" s="113" t="str">
        <f>IFERROR(VLOOKUP(D8,DB!A:G,7,0),"")</f>
        <v>Dead</v>
      </c>
      <c r="K8" s="97" t="s">
        <v>39136</v>
      </c>
      <c r="L8" s="91" t="str">
        <f>IFERROR(VLOOKUP(D8,DB!A:I,9,0),"")</f>
        <v>Latis</v>
      </c>
    </row>
    <row r="9" spans="1:16" ht="15" customHeight="1">
      <c r="A9" s="113" t="s">
        <v>39137</v>
      </c>
      <c r="B9" s="113" t="str">
        <f>IFERROR(VLOOKUP(D9,DB!A:K,11,0),"")</f>
        <v>R4</v>
      </c>
      <c r="C9" s="93">
        <v>3</v>
      </c>
      <c r="D9" s="91" t="s">
        <v>30508</v>
      </c>
      <c r="E9" s="94" t="s">
        <v>39021</v>
      </c>
      <c r="F9" s="95">
        <v>45985.56758101852</v>
      </c>
      <c r="G9" s="96">
        <f t="shared" ca="1" si="0"/>
        <v>4.4590046294615604E-2</v>
      </c>
      <c r="H9" s="95">
        <v>45985.561782407407</v>
      </c>
      <c r="I9" s="113" t="str">
        <f>IFERROR(VLOOKUP(D9,DB!A:F,6,0),"")</f>
        <v>SCECO</v>
      </c>
      <c r="J9" s="113" t="str">
        <f>IFERROR(VLOOKUP(D9,DB!A:G,7,0),"")</f>
        <v>Dead+In progress</v>
      </c>
      <c r="K9" s="97" t="s">
        <v>39129</v>
      </c>
      <c r="L9" s="91" t="str">
        <f>IFERROR(VLOOKUP(D9,DB!A:I,9,0),"")</f>
        <v>Latis</v>
      </c>
    </row>
    <row r="10" spans="1:16" ht="15" customHeight="1">
      <c r="A10" s="113" t="s">
        <v>39138</v>
      </c>
      <c r="B10" s="113" t="str">
        <f>IFERROR(VLOOKUP(D10,DB!A:K,11,0),"")</f>
        <v>R4</v>
      </c>
      <c r="C10" s="93">
        <v>1</v>
      </c>
      <c r="D10" s="91" t="s">
        <v>36770</v>
      </c>
      <c r="E10" s="94" t="s">
        <v>39021</v>
      </c>
      <c r="F10" s="95">
        <v>45985.593912037039</v>
      </c>
      <c r="G10" s="96">
        <f t="shared" ca="1" si="0"/>
        <v>1.8259027776366565E-2</v>
      </c>
      <c r="H10" s="95">
        <v>45985.58834490741</v>
      </c>
      <c r="I10" s="113" t="str">
        <f>IFERROR(VLOOKUP(D10,DB!A:F,6,0),"")</f>
        <v>SCECO</v>
      </c>
      <c r="J10" s="113" t="str">
        <f>IFERROR(VLOOKUP(D10,DB!A:G,7,0),"")</f>
        <v>In progress</v>
      </c>
      <c r="K10" s="97" t="s">
        <v>39129</v>
      </c>
      <c r="L10" s="91" t="str">
        <f>IFERROR(VLOOKUP(D10,DB!A:I,9,0),"")</f>
        <v>Latis</v>
      </c>
    </row>
    <row r="11" spans="1:16" ht="15" customHeight="1">
      <c r="A11" s="113" t="s">
        <v>39139</v>
      </c>
      <c r="B11" s="113" t="str">
        <f>IFERROR(VLOOKUP(D11,DB!A:K,11,0),"")</f>
        <v>R4</v>
      </c>
      <c r="C11" s="93">
        <v>1</v>
      </c>
      <c r="D11" s="91" t="s">
        <v>30733</v>
      </c>
      <c r="E11" s="94" t="s">
        <v>39021</v>
      </c>
      <c r="F11" s="95">
        <v>45985.570763888885</v>
      </c>
      <c r="G11" s="96">
        <f t="shared" ca="1" si="0"/>
        <v>4.1407175929634832E-2</v>
      </c>
      <c r="H11" s="95">
        <v>45985.564780092594</v>
      </c>
      <c r="I11" s="113" t="str">
        <f>IFERROR(VLOOKUP(D11,DB!A:F,6,0),"")</f>
        <v>SCECO</v>
      </c>
      <c r="J11" s="113" t="str">
        <f>IFERROR(VLOOKUP(D11,DB!A:G,7,0),"")</f>
        <v>Vandalized</v>
      </c>
      <c r="K11" s="97" t="s">
        <v>39140</v>
      </c>
      <c r="L11" s="91" t="str">
        <f>IFERROR(VLOOKUP(D11,DB!A:I,9,0),"")</f>
        <v>Latis</v>
      </c>
    </row>
    <row r="12" spans="1:16" ht="15" customHeight="1">
      <c r="A12" s="113" t="s">
        <v>39141</v>
      </c>
      <c r="B12" s="113" t="str">
        <f>IFERROR(VLOOKUP(D12,DB!A:K,11,0),"")</f>
        <v>R4</v>
      </c>
      <c r="C12" s="93">
        <v>2</v>
      </c>
      <c r="D12" s="91" t="s">
        <v>36279</v>
      </c>
      <c r="E12" s="94" t="s">
        <v>39021</v>
      </c>
      <c r="F12" s="95">
        <v>45985.583611111113</v>
      </c>
      <c r="G12" s="96">
        <f t="shared" ca="1" si="0"/>
        <v>2.8559953701915219E-2</v>
      </c>
      <c r="H12" s="95">
        <v>45985.557928240742</v>
      </c>
      <c r="I12" s="113" t="str">
        <f>IFERROR(VLOOKUP(D12,DB!A:F,6,0),"")</f>
        <v>Generator-SG</v>
      </c>
      <c r="J12" s="113" t="str">
        <f>IFERROR(VLOOKUP(D12,DB!A:G,7,0),"")</f>
        <v>Weak</v>
      </c>
      <c r="K12" s="97" t="s">
        <v>39135</v>
      </c>
      <c r="L12" s="91" t="str">
        <f>IFERROR(VLOOKUP(D12,DB!A:I,9,0),"")</f>
        <v>Latis</v>
      </c>
    </row>
    <row r="13" spans="1:16" ht="15" customHeight="1">
      <c r="A13" s="113"/>
      <c r="B13" s="113" t="str">
        <f>IFERROR(VLOOKUP(D13,DB!A:K,11,0),"")</f>
        <v/>
      </c>
      <c r="C13" s="93"/>
      <c r="D13" s="91"/>
      <c r="E13" s="94"/>
      <c r="F13" s="95"/>
      <c r="G13" s="96">
        <f t="shared" ca="1" si="0"/>
        <v>45985.612171064815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45985.612171064815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45985.612171064815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45985.612171064815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45985.612171064815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45985.612171064815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45985.612171064815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45985.612171064815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45985.612171064815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45985.612171064815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45985.612171064815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45985.612171064815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45985.612171064815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45985.612171064815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45985.612171064815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45985.612171064815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45985.612171064815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45985.612171064815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45985.612171064815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45985.612171064815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45985.612171064815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45985.612171064815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45985.612171064815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45985.612171064815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45985.612171064815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45985.612171064815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45985.612171064815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45985.612171064815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45985.612171064815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45985.612171064815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45985.612171064815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45985.612171064815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45985.612171064815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45985.612171064815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45985.612171064815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45985.612171064815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45985.612171064815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45985.612171064815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45985.612171064815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45985.612171064815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45985.612171064815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45985.612171064815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45985.612171064815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45985.612171064815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45985.612171064815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45985.612171064815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45985.612171064815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45985.612171064815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45985.612171064815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45985.612171064815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45985.612171064815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45985.612171064815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45985.612171064815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45985.612171064815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45985.612171064815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45985.612171064815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45985.612171064815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45985.612171064815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45985.612171064815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45985.612171064815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45985.612171064815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45985.612171064815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45985.612171064815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45985.612171064815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45985.612171064815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45985.612171064815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45985.612171064815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45985.612171064815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45985.612171064815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45985.612171064815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45985.612171064815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45985.612171064815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45985.612171064815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45985.612171064815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45985.612171064815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45985.612171064815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45985.612171064815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45985.612171064815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45985.612171064815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45985.612171064815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45985.612171064815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45985.612171064815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45985.612171064815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45985.612171064815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45985.612171064815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45985.612171064815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45985.612171064815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45985.612171064815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45985.612171064815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45985.612171064815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45985.612171064815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45985.612171064815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45985.612171064815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45985.612171064815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45985.612171064815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45985.612171064815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45985.612171064815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45985.612171064815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45985.612171064815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45985.612171064815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45985.612171064815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45985.612171064815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45985.612171064815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45985.612171064815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45985.612171064815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45985.612171064815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45985.612171064815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45985.612171064815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45985.612171064815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45985.612171064815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45985.612171064815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45985.612171064815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45985.612171064815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45985.612171064815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45985.612171064815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45985.612171064815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45985.612171064815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45985.612171064815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45985.612171064815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45985.612171064815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45985.612171064815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45985.612171064815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45985.612171064815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45985.612171064815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45985.612171064815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45985.612171064815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45985.612171064815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45985.612171064815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45985.612171064815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45985.612171064815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45985.612171064815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45985.612171064815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45985.612171064815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45985.612171064815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45985.612171064815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45985.612171064815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45985.612171064815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45985.612171064815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45985.612171064815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45985.612171064815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45985.612171064815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45985.612171064815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45985.612171064815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45985.612171064815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45985.612171064815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45985.612171064815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45985.612171064815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45985.612171064815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45985.612171064815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45985.612171064815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45985.612171064815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45985.612171064815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45985.612171064815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45985.612171064815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45985.612171064815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45985.612171064815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45985.612171064815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45985.612171064815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45985.612171064815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45985.612171064815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45985.612171064815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45985.612171064815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45985.612171064815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45985.612171064815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45985.612171064815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45985.612171064815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45985.612171064815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45985.612171064815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45985.612171064815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45985.612171064815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45985.612171064815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45985.612171064815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45985.612171064815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45985.612171064815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45985.612171064815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45985.612171064815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45985.612171064815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45985.612171064815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45985.612171064815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45985.612171064815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45985.612171064815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45985.612171064815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45985.612171064815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45985.612171064815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45985.612171064815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45985.612171064815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45985.612171064815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45985.612171064815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45985.612171064815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45985.612171064815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45985.612171064815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45985.612171064815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45985.612171064815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45985.612171064815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45985.612171064815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45985.612171064815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45985.612171064815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45985.612171064815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45985.612171064815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45985.612171064815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45985.612171064815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45985.612171064815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45985.612171064815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45985.612171064815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45985.612171064815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45985.612171064815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45985.612171064815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45985.612171064815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45985.612171064815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45985.612171064815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45985.612171064815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45985.612171064815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45985.612171064815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45985.612171064815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45985.612171064815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45985.612171064815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45985.612171064815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45985.612171064815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45985.612171064815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45985.612171064815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45985.612171064815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45985.612171064815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45985.612171064815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45985.612171064815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45985.612171064815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45985.612171064815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45985.612171064815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45985.612171064815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45985.612171064815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45985.612171064815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45985.612171064815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45985.612171064815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45985.612171064815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45985.612171064815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45985.612171064815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45985.612171064815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45985.612171064815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45985.612171064815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45985.612171064815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45985.612171064815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45985.612171064815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45985.612171064815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45985.612171064815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45985.612171064815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45985.612171064815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45985.612171064815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45985.612171064815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45985.612171064815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45985.612171064815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45985.612171064815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45985.612171064815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45985.612171064815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45985.612171064815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45985.612171064815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45985.612171064815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45985.612171064815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45985.612171064815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45985.612171064815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45985.612171064815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45985.612171064815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45985.612171064815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45985.612171064815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45985.612171064815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45985.612171064815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45985.612171064815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45985.612171064815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45985.612171064815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45985.612171064815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45985.612171064815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45985.612171064815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45985.612171064815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45985.612171064815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45985.612171064815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45985.612171064815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45985.612171064815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45985.612171064815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45985.612171064815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45985.612171064815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45985.612171064815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45985.612171064815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45985.612171064815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45985.612171064815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45985.612171064815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45985.612171064815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45985.612171064815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45985.612171064815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45985.612171064815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45985.612171064815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45985.612171064815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45985.612171064815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45985.612171064815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45985.612171064815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45985.612171064815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45985.612171064815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45985.612171064815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45985.612171064815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45985.612171064815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45985.612171064815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45985.612171064815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45985.612171064815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45985.612171064815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45985.612171064815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45985.612171064815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45985.612171064815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45985.612171064815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45985.612171064815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45985.612171064815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45985.612171064815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45985.612171064815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45985.612171064815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45985.612171064815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45985.612171064815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45985.612171064815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45985.612171064815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45985.612171064815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45985.612171064815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45985.612171064815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45985.612171064815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45985.612171064815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45985.612171064815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45985.612171064815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45985.612171064815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45985.612171064815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45985.612171064815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45985.612171064815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45985.612171064815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45985.612171064815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45985.612171064815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45985.612171064815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45985.612171064815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45985.612171064815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45985.612171064815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45985.612171064815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45985.612171064815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45985.612171064815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45985.612171064815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45985.612171064815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45985.612171064815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45985.612171064815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45985.612171064815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45985.612171064815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45985.612171064815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45985.612171064815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45985.612171064815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45985.612171064815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45985.612171064815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45985.612171064815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45985.612171064815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45985.612171064815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45985.612171064815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45985.612171064815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45985.612171064815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45985.612171064815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45985.612171064815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45985.612171064815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45985.612171064815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45985.612171064815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45985.612171064815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45985.612171064815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45985.612171064815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45985.612171064815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45985.612171064815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45985.612171064815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45985.612171064815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45985.612171064815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45985.612171064815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45985.612171064815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45985.612171064815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45985.612171064815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45985.612171064815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45985.612171064815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45985.612171064815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45985.612171064815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45985.612171064815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45985.612171064815</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39142</v>
      </c>
      <c r="B2" s="37" t="str">
        <f>IFERROR(VLOOKUP(D2,DB!A:K,11,0),"")</f>
        <v>R5</v>
      </c>
      <c r="C2" s="37">
        <v>3</v>
      </c>
      <c r="D2" s="106" t="s">
        <v>36011</v>
      </c>
      <c r="E2" s="37" t="s">
        <v>39021</v>
      </c>
      <c r="F2" s="38">
        <v>45891.832060185188</v>
      </c>
      <c r="G2" s="108">
        <f ca="1">IFERROR(NOW()-F2,"")</f>
        <v>93.780110879626591</v>
      </c>
      <c r="H2" s="38">
        <v>45891.790393518517</v>
      </c>
      <c r="I2" s="37" t="str">
        <f>IFERROR(VLOOKUP(D2,DB!A:F,6,0),"")</f>
        <v>Generator-SG</v>
      </c>
      <c r="J2" s="37" t="str">
        <f>IFERROR(VLOOKUP(D2,DB!A:G,7,0),"")</f>
        <v>Vandalized</v>
      </c>
      <c r="K2" s="37" t="s">
        <v>39143</v>
      </c>
      <c r="L2" s="37" t="str">
        <f>IFERROR(VLOOKUP(D2,DB!A:I,9,0),"")</f>
        <v>Latis</v>
      </c>
      <c r="M2" s="105"/>
    </row>
    <row r="3" spans="1:13" ht="30">
      <c r="A3" s="37" t="s">
        <v>39144</v>
      </c>
      <c r="B3" s="37" t="str">
        <f>IFERROR(VLOOKUP(D3,DB!A:K,11,0),"")</f>
        <v>R5</v>
      </c>
      <c r="C3" s="37">
        <v>1</v>
      </c>
      <c r="D3" s="37" t="s">
        <v>33268</v>
      </c>
      <c r="E3" s="37" t="s">
        <v>39100</v>
      </c>
      <c r="F3" s="38">
        <v>45926.188877314817</v>
      </c>
      <c r="G3" s="108">
        <f t="shared" ref="G3" ca="1" si="0">IFERROR(NOW()-F3,"")</f>
        <v>59.423293749998265</v>
      </c>
      <c r="H3" s="38">
        <v>45926.158159722225</v>
      </c>
      <c r="I3" s="37" t="str">
        <f>IFERROR(VLOOKUP(D3,DB!A:F,6,0),"")</f>
        <v>SCECO</v>
      </c>
      <c r="J3" s="37" t="str">
        <f>IFERROR(VLOOKUP(D3,DB!A:G,7,0),"")</f>
        <v>Good</v>
      </c>
      <c r="K3" s="37" t="s">
        <v>39145</v>
      </c>
      <c r="L3" s="37" t="str">
        <f>IFERROR(VLOOKUP(D3,DB!A:I,9,0),"")</f>
        <v>Latis</v>
      </c>
      <c r="M3" s="105"/>
    </row>
    <row r="4" spans="1:13" ht="48" customHeight="1">
      <c r="A4" s="109" t="s">
        <v>39146</v>
      </c>
      <c r="B4" s="109" t="str">
        <f>IFERROR(VLOOKUP(D4,DB!A:K,11,0),"")</f>
        <v>R5</v>
      </c>
      <c r="C4" s="109">
        <v>1</v>
      </c>
      <c r="D4" s="109" t="s">
        <v>34758</v>
      </c>
      <c r="E4" s="109" t="s">
        <v>39100</v>
      </c>
      <c r="F4" s="110">
        <v>45948.661111111112</v>
      </c>
      <c r="G4" s="111">
        <f t="shared" ref="G4" ca="1" si="1">IFERROR(NOW()-F4,"")</f>
        <v>36.951059953702497</v>
      </c>
      <c r="H4" s="110">
        <v>45948.661111111112</v>
      </c>
      <c r="I4" s="109" t="str">
        <f>IFERROR(VLOOKUP(D4,DB!A:F,6,0),"")</f>
        <v>SCECO</v>
      </c>
      <c r="J4" s="109" t="str">
        <f>IFERROR(VLOOKUP(D4,DB!A:G,7,0),"")</f>
        <v>Dead</v>
      </c>
      <c r="K4" s="109" t="s">
        <v>39147</v>
      </c>
      <c r="L4" s="109" t="str">
        <f>IFERROR(VLOOKUP(D4,DB!A:I,9,0),"")</f>
        <v>Latis</v>
      </c>
    </row>
    <row r="5" spans="1:13" ht="30.75">
      <c r="A5" s="109" t="s">
        <v>39148</v>
      </c>
      <c r="B5" s="109" t="str">
        <f>IFERROR(VLOOKUP(D5,DB!A:K,11,0),"")</f>
        <v>R5</v>
      </c>
      <c r="C5" s="109">
        <v>1</v>
      </c>
      <c r="D5" s="109" t="s">
        <v>36518</v>
      </c>
      <c r="E5" s="109" t="s">
        <v>39021</v>
      </c>
      <c r="F5" s="122">
        <v>45981.373298611114</v>
      </c>
      <c r="G5" s="111">
        <f ca="1">IFERROR(NOW()-F5,"")</f>
        <v>4.2388724537013331</v>
      </c>
      <c r="H5" s="122">
        <v>45981.360798611109</v>
      </c>
      <c r="I5" s="109" t="str">
        <f>IFERROR(VLOOKUP(D5,DB!A:F,6,0),"")</f>
        <v>SCECO</v>
      </c>
      <c r="J5" s="109" t="str">
        <f>IFERROR(VLOOKUP(D5,DB!A:G,7,0),"")</f>
        <v>Dead</v>
      </c>
      <c r="K5" s="109" t="s">
        <v>39149</v>
      </c>
      <c r="L5" s="109" t="str">
        <f>IFERROR(VLOOKUP(D5,DB!A:I,9,0),"")</f>
        <v>Latis</v>
      </c>
    </row>
    <row r="6" spans="1:13">
      <c r="A6" s="109" t="s">
        <v>39150</v>
      </c>
      <c r="B6" s="109" t="str">
        <f>IFERROR(VLOOKUP(D6,DB!A:K,11,0),"")</f>
        <v>R5</v>
      </c>
      <c r="C6" s="109">
        <v>1</v>
      </c>
      <c r="D6" s="109" t="s">
        <v>38422</v>
      </c>
      <c r="E6" s="109" t="s">
        <v>39100</v>
      </c>
      <c r="F6" s="109"/>
      <c r="G6" s="111">
        <f ca="1">IFERROR(NOW()-F6,"")</f>
        <v>45985.612171064815</v>
      </c>
      <c r="H6" s="122">
        <v>45985.566388888888</v>
      </c>
      <c r="I6" s="109" t="str">
        <f>IFERROR(VLOOKUP(D6,DB!A:F,6,0),"")</f>
        <v>SCECO</v>
      </c>
      <c r="J6" s="109" t="str">
        <f>IFERROR(VLOOKUP(D6,DB!A:G,7,0),"")</f>
        <v>Good</v>
      </c>
      <c r="K6" s="109" t="s">
        <v>39151</v>
      </c>
      <c r="L6" s="109" t="str">
        <f>IFERROR(VLOOKUP(D6,DB!A:I,9,0),"")</f>
        <v>Latis</v>
      </c>
    </row>
    <row r="7" spans="1:13" ht="30.75">
      <c r="A7" s="109" t="s">
        <v>39152</v>
      </c>
      <c r="B7" s="109" t="str">
        <f>IFERROR(VLOOKUP(D7,DB!A:K,11,0),"")</f>
        <v>R5</v>
      </c>
      <c r="C7" s="109">
        <v>1</v>
      </c>
      <c r="D7" s="109" t="s">
        <v>38444</v>
      </c>
      <c r="E7" s="109" t="s">
        <v>39021</v>
      </c>
      <c r="F7" s="122">
        <v>45985.576956018522</v>
      </c>
      <c r="G7" s="111">
        <f ca="1">IFERROR(NOW()-F7,"")</f>
        <v>3.5215046293160412E-2</v>
      </c>
      <c r="H7" s="122">
        <v>45985.571192129632</v>
      </c>
      <c r="I7" s="109" t="str">
        <f>IFERROR(VLOOKUP(D7,DB!A:F,6,0),"")</f>
        <v>SCECO</v>
      </c>
      <c r="J7" s="109" t="str">
        <f>IFERROR(VLOOKUP(D7,DB!A:G,7,0),"")</f>
        <v>Good</v>
      </c>
      <c r="K7" s="109" t="s">
        <v>39153</v>
      </c>
      <c r="L7" s="109" t="str">
        <f>IFERROR(VLOOKUP(D7,DB!A:I,9,0),"")</f>
        <v>Latis</v>
      </c>
    </row>
    <row r="8" spans="1:13">
      <c r="A8" s="109"/>
      <c r="B8" s="109" t="str">
        <f>IFERROR(VLOOKUP(D8,DB!A:K,11,0),"")</f>
        <v/>
      </c>
      <c r="C8" s="109"/>
      <c r="D8" s="109"/>
      <c r="E8" s="109"/>
      <c r="F8" s="109"/>
      <c r="G8" s="111">
        <f ca="1">IFERROR(NOW()-F8,"")</f>
        <v>45985.612171064815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45985.612171064815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45985.612171064815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45985.612171064815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45985.612171064815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45985.612171064815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45985.612171064815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45985.612171064815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45985.612171064815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45985.612171064815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45985.612171064815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45985.612171064815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45985.612171064815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45985.612171064815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45985.612171064815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45985.612171064815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45985.612171064815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45985.612171064815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45985.612171064815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45985.612171064815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45985.612171064815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45985.612171064815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45985.612171064815</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45985.612171064815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45985.612171064815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45985.612171064815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45985.612171064815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45985.612171064815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45985.612171064815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45985.612171064815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45985.612171064815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45985.612171064815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45985.612171064815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45985.612171064815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45985.612171064815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45985.612171064815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45985.612171064815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45985.612171064815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45985.612171064815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45985.612171064815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45985.612171064815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45985.612171064815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45985.612171064815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45985.612171064815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45985.612171064815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45985.612171064815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45985.612171064815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45985.612171064815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45985.612171064815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45985.612171064815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45985.612171064815</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45985.612171064815</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45985.612171064815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45985.612171064815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45985.612171064815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45985.612171064815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45985.612171064815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45985.612171064815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45985.612171064815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45985.612171064815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45985.612171064815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45985.612171064815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45985.612171064815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45985.612171064815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45985.612171064815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45985.612171064815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45985.612171064815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45985.612171064815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45985.612171064815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45985.612171064815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45985.612171064815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45985.612171064815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45985.612171064815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45985.612171064815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45985.612171064815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45985.612171064815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45985.612171064815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45985.612171064815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45985.612171064815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45985.612171064815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45985.612171064815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45985.612171064815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45985.612171064815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45985.612171064815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45985.612171064815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45985.612171064815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45985.612171064815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45985.612171064815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45985.612171064815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45985.612171064815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45985.612171064815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45985.612171064815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45985.612171064815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45985.612171064815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