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009" documentId="13_ncr:1_{F6CB121F-512D-4AA6-A0C1-0FB36C537598}" xr6:coauthVersionLast="47" xr6:coauthVersionMax="47" xr10:uidLastSave="{F38B6E1F-4F4C-4EFC-A361-A1341CC5341C}"/>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 i="4" l="1"/>
  <c r="I4" i="1"/>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I4" i="4"/>
  <c r="J4" i="4"/>
  <c r="I5" i="4"/>
  <c r="J5" i="4"/>
  <c r="B3" i="4"/>
  <c r="I3" i="4"/>
  <c r="J3" i="4"/>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B4" i="4"/>
  <c r="B5" i="4"/>
  <c r="B6"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<sst xmlns="http://schemas.openxmlformats.org/spreadsheetml/2006/main" count="179020" uniqueCount="39101">
  <si>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</si>
  <si>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</si>
  <si>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</si>
  <si>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</si>
  <si>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</si>
  <si>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</si>
  <si>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</si>
  <si>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</si>
  <si>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</si>
  <si>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</si>
  <si>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</si>
  <si>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</si>
  <si>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</si>
  <si>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</si>
  <si>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</si>
  <si>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</si>
  <si>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</si>
  <si>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</si>
  <si>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</si>
  <si>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</si>
  <si>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</si>
  <si>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</si>
  <si>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</si>
  <si>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</si>
  <si>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</si>
  <si>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</si>
  <si>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</si>
  <si>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</si>
  <si>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</si>
  <si>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</si>
  <si>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</si>
  <si>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</si>
  <si>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</si>
  <si>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</si>
  <si>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</si>
  <si>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</si>
  <si>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</si>
  <si>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</si>
  <si>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</si>
  <si>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</si>
  <si>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</si>
  <si>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</si>
  <si>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</si>
  <si>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</si>
  <si>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</si>
  <si>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</si>
  <si>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</si>
  <si>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</si>
  <si>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</si>
  <si>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</si>
  <si>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</si>
  <si>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</si>
  <si>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</si>
  <si>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</si>
  <si>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</si>
  <si>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</si>
  <si>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</si>
  <si>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</si>
  <si>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</si>
  <si>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</si>
  <si>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</si>
  <si>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</si>
  <si>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</si>
  <si>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</si>
  <si>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</si>
  <si>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</si>
  <si>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</si>
  <si>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</si>
  <si>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</si>
  <si>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</si>
  <si>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</si>
  <si>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</si>
  <si>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</si>
  <si>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</si>
  <si>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</si>
  <si>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</si>
  <si>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</si>
  <si>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</si>
  <si>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</si>
  <si>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</si>
  <si>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</si>
  <si>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</si>
  <si>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</si>
  <si>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</si>
  <si>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</si>
  <si>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</si>
  <si>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</si>
  <si>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</si>
  <si>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</si>
  <si>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</si>
  <si>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</si>
  <si>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</si>
  <si>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</si>
  <si>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</si>
  <si>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</si>
  <si>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</si>
  <si>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</si>
  <si>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</si>
  <si>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</si>
  <si>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</si>
  <si>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</si>
  <si>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</si>
  <si>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</si>
  <si>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</si>
  <si>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</si>
  <si>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</si>
  <si>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</si>
  <si>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</si>
  <si>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</si>
  <si>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</si>
  <si>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</si>
  <si>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</si>
  <si>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</si>
  <si>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</si>
  <si>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</si>
  <si>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</si>
  <si>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</si>
  <si>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</si>
  <si>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</si>
  <si>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</si>
  <si>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</si>
  <si>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</si>
  <si>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</si>
  <si>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</si>
  <si>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</si>
  <si>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</si>
  <si>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</si>
  <si>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</si>
  <si>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</si>
  <si>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</si>
  <si>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</si>
  <si>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</si>
  <si>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</si>
  <si>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</si>
  <si>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</si>
  <si>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</si>
  <si>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</si>
  <si>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</si>
  <si>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</si>
  <si>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</si>
  <si>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</si>
  <si>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</si>
  <si>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</si>
  <si>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</si>
  <si>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</si>
  <si>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</si>
  <si>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</si>
  <si>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</si>
  <si>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</si>
  <si>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</si>
  <si>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</si>
  <si>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</si>
  <si>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</si>
  <si>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</si>
  <si>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</si>
  <si>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</si>
  <si>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</si>
  <si>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</si>
  <si>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</si>
  <si>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</si>
  <si>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</si>
  <si>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</si>
  <si>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</si>
  <si>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</si>
  <si>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</si>
  <si>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</si>
  <si>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</si>
  <si>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</si>
  <si>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</si>
  <si>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</si>
  <si>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</si>
  <si>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</si>
  <si>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</si>
  <si>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</si>
  <si>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</si>
  <si>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</si>
  <si>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</si>
  <si>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</si>
  <si>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</si>
  <si>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</si>
  <si>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</si>
  <si>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</si>
  <si>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</si>
  <si>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</si>
  <si>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</si>
  <si>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</si>
  <si>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</si>
  <si>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</si>
  <si>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</si>
  <si>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</si>
  <si>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</si>
  <si>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</si>
  <si>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</si>
  <si>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</si>
  <si>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</si>
  <si>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</si>
  <si>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</si>
  <si>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</si>
  <si>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</si>
  <si>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</si>
  <si>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</si>
  <si>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</si>
  <si>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</si>
  <si>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</si>
  <si>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</si>
  <si>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</si>
  <si>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</si>
  <si>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</si>
  <si>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</si>
  <si>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</si>
  <si>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</si>
  <si>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</si>
  <si>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</si>
  <si>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</si>
  <si>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</si>
  <si>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</si>
  <si>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</si>
  <si>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</si>
  <si>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</si>
  <si>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</si>
  <si>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</si>
  <si>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</si>
  <si>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</si>
  <si>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</si>
  <si>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</si>
  <si>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</si>
  <si>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</si>
  <si>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</si>
  <si>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</si>
  <si>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</si>
  <si>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</si>
  <si>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</si>
  <si>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</si>
  <si>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</si>
  <si>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</si>
  <si>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</si>
  <si>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</si>
  <si>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</si>
  <si>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</si>
  <si>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</si>
  <si>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</si>
  <si>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</si>
  <si>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</si>
  <si>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</si>
  <si>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</si>
  <si>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</si>
  <si>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</si>
  <si>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</si>
  <si>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</si>
  <si>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</si>
  <si>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</si>
  <si>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</si>
  <si>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</si>
  <si>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</si>
  <si>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</si>
  <si>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</si>
  <si>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</si>
  <si>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</si>
  <si>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</si>
  <si>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</si>
  <si>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</si>
  <si>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</si>
  <si>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</si>
  <si>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</si>
  <si>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</si>
  <si>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</si>
  <si>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</si>
  <si>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</si>
  <si>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</si>
  <si>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</si>
  <si>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</si>
  <si>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</si>
  <si>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</si>
  <si>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</si>
  <si>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</si>
  <si>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</si>
  <si>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</si>
  <si>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</si>
  <si>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</si>
  <si>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</si>
  <si>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</si>
  <si>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</si>
  <si>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</si>
  <si>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</si>
  <si>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</si>
  <si>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</si>
  <si>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</si>
  <si>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</si>
  <si>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</si>
  <si>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</si>
  <si>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</si>
  <si>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</si>
  <si>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</si>
  <si>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</si>
  <si>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</si>
  <si>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</si>
  <si>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</si>
  <si>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</si>
  <si>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</si>
  <si>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</si>
  <si>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</si>
  <si>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</si>
  <si>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</si>
  <si>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</si>
  <si>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</si>
  <si>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</si>
  <si>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</si>
  <si>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</si>
  <si>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</si>
  <si>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</si>
  <si>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</si>
  <si>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</si>
  <si>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</si>
  <si>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</si>
  <si>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</si>
  <si>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</si>
  <si>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</si>
  <si>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</si>
  <si>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</si>
  <si>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</si>
  <si>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</si>
  <si>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</si>
  <si>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</si>
  <si>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</si>
  <si>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</si>
  <si>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</si>
  <si>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</si>
  <si>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</si>
  <si>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</si>
  <si>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</si>
  <si>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</si>
  <si>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</si>
  <si>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</si>
  <si>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</si>
  <si>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</si>
  <si>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</si>
  <si>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</si>
  <si>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</si>
  <si>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</si>
  <si>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</si>
  <si>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</si>
  <si>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</si>
  <si>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</si>
  <si>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</si>
  <si>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</si>
  <si>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</si>
  <si>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</si>
  <si>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</si>
  <si>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</si>
  <si>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</si>
  <si>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</si>
  <si>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</si>
  <si>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</si>
  <si>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</si>
  <si>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</si>
  <si>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</si>
  <si>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</si>
  <si>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</si>
  <si>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</si>
  <si>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</si>
  <si>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</si>
  <si>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</si>
  <si>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</si>
  <si>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</si>
  <si>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</si>
  <si>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</si>
  <si>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</si>
  <si>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</si>
  <si>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</si>
  <si>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</si>
  <si>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</si>
  <si>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</si>
  <si>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</si>
  <si>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</si>
  <si>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</si>
  <si>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</si>
  <si>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</si>
  <si>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</si>
  <si>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</si>
  <si>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</si>
  <si>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</si>
  <si>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</si>
  <si>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</si>
  <si>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</si>
  <si>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</si>
  <si>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</si>
  <si>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</si>
  <si>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</si>
  <si>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</si>
  <si>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</si>
  <si>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</si>
  <si>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</si>
  <si>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</si>
  <si>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</si>
  <si>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</si>
  <si>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</si>
  <si>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</si>
  <si>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</si>
  <si>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</si>
  <si>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</si>
  <si>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</si>
  <si>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</si>
  <si>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</si>
  <si>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</si>
  <si>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</si>
  <si>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</si>
  <si>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</si>
  <si>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</si>
  <si>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</si>
  <si>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</si>
  <si>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</si>
  <si>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</si>
  <si>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</si>
  <si>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</si>
  <si>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</si>
  <si>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</si>
  <si>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</si>
  <si>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</si>
  <si>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</si>
  <si>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</si>
  <si>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</si>
  <si>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</si>
  <si>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</si>
  <si>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</si>
  <si>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</si>
  <si>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</si>
  <si>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</si>
  <si>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</si>
  <si>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</si>
  <si>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</si>
  <si>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</si>
  <si>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</si>
  <si>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</si>
  <si>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</si>
  <si>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</si>
  <si>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</si>
  <si>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</si>
  <si>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</si>
  <si>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</si>
  <si>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</si>
  <si>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</si>
  <si>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</si>
  <si>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</si>
  <si>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</si>
  <si>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</si>
  <si>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</si>
  <si>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</si>
  <si>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</si>
  <si>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</si>
  <si>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</si>
  <si>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</si>
  <si>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</si>
  <si>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</si>
  <si>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</si>
  <si>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</si>
  <si>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</si>
  <si>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</si>
  <si>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</si>
  <si>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</si>
  <si>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</si>
  <si>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</si>
  <si>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</si>
  <si>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</si>
  <si>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</si>
  <si>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</si>
  <si>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</si>
  <si>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</si>
  <si>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</si>
  <si>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</si>
  <si>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</si>
  <si>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</si>
  <si>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</si>
  <si>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</si>
  <si>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</si>
  <si>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</si>
  <si>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</si>
  <si>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</si>
  <si>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</si>
  <si>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</si>
  <si>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</si>
  <si>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</si>
  <si>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</si>
  <si>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</si>
  <si>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</si>
  <si>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</si>
  <si>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</si>
  <si>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</si>
  <si>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</si>
  <si>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</si>
  <si>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</si>
  <si>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</si>
  <si>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</si>
  <si>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</si>
  <si>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</si>
  <si>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</si>
  <si>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</si>
  <si>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</si>
  <si>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</si>
  <si>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</si>
  <si>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</si>
  <si>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</si>
  <si>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</si>
  <si>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</si>
  <si>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</si>
  <si>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</si>
  <si>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</si>
  <si>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</si>
  <si>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</si>
  <si>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</si>
  <si>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</si>
  <si>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</si>
  <si>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</si>
  <si>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</si>
  <si>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</si>
  <si>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</si>
  <si>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</si>
  <si>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</si>
  <si>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</si>
  <si>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</si>
  <si>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</si>
  <si>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</si>
  <si>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</si>
  <si>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</si>
  <si>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</si>
  <si>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</si>
  <si>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</si>
  <si>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</si>
  <si>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</si>
  <si>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</si>
  <si>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</si>
  <si>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</si>
  <si>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</si>
  <si>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</si>
  <si>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</si>
  <si>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</si>
  <si>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</si>
  <si>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</si>
  <si>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</si>
  <si>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</si>
  <si>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</si>
  <si>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</si>
  <si>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</si>
  <si>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</si>
  <si>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</si>
  <si>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</si>
  <si>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</si>
  <si>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</si>
  <si>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</si>
  <si>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</si>
  <si>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</si>
  <si>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</si>
  <si>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</si>
  <si>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</si>
  <si>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</si>
  <si>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</si>
  <si>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</si>
  <si>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</si>
  <si>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</si>
  <si>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</si>
  <si>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</si>
  <si>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</si>
  <si>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</si>
  <si>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</si>
  <si>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</si>
  <si>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</si>
  <si>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</si>
  <si>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</si>
  <si>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</si>
  <si>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</si>
  <si>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</si>
  <si>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</si>
  <si>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</si>
  <si>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</si>
  <si>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</si>
  <si>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</si>
  <si>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</si>
  <si>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</si>
  <si>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</si>
  <si>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</si>
  <si>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</si>
  <si>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</si>
  <si>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</si>
  <si>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</si>
  <si>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</si>
  <si>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</si>
  <si>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</si>
  <si>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</si>
  <si>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</si>
  <si>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</si>
  <si>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</si>
  <si>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</si>
  <si>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</si>
  <si>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</si>
  <si>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</si>
  <si>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</si>
  <si>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</si>
  <si>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</si>
  <si>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</si>
  <si>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</si>
  <si>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</si>
  <si>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</si>
  <si>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</si>
  <si>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</si>
  <si>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</si>
  <si>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</si>
  <si>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</si>
  <si>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</si>
  <si>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</si>
  <si>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</si>
  <si>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</si>
  <si>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</si>
  <si>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</si>
  <si>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</si>
  <si>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</si>
  <si>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</si>
  <si>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</si>
  <si>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</si>
  <si>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</si>
  <si>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</si>
  <si>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</si>
  <si>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</si>
  <si>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</si>
  <si>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</si>
  <si>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</si>
  <si>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</si>
  <si>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</si>
  <si>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</si>
  <si>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</si>
  <si>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</si>
  <si>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</si>
  <si>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</si>
  <si>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</si>
  <si>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</si>
  <si>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</si>
  <si>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</si>
  <si>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</si>
  <si>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</si>
  <si>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</si>
  <si>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</si>
  <si>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</si>
  <si>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</si>
  <si>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</si>
  <si>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</si>
  <si>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</si>
  <si>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</si>
  <si>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</si>
  <si>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</si>
  <si>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</si>
  <si>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</si>
  <si>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</si>
  <si>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</si>
  <si>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</si>
  <si>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</si>
  <si>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</si>
  <si>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</si>
  <si>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</si>
  <si>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</si>
  <si>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</si>
  <si>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</si>
  <si>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</si>
  <si>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</si>
  <si>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</si>
  <si>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</si>
  <si>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</si>
  <si>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</si>
  <si>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</si>
  <si>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</si>
  <si>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</si>
  <si>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</si>
  <si>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</si>
  <si>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</si>
  <si>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</si>
  <si>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</si>
  <si>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</si>
  <si>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</si>
  <si>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</si>
  <si>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</si>
  <si>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</si>
  <si>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</si>
  <si>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</si>
  <si>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</si>
  <si>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</si>
  <si>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</si>
  <si>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</si>
  <si>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</si>
  <si>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</si>
  <si>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</si>
  <si>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</si>
  <si>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</si>
  <si>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</si>
  <si>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</si>
  <si>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</si>
  <si>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</si>
  <si>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</si>
  <si>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</si>
  <si>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</si>
  <si>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</si>
  <si>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</si>
  <si>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</si>
  <si>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</si>
  <si>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</si>
  <si>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</si>
  <si>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</si>
  <si>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</si>
  <si>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</si>
  <si>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</si>
  <si>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</si>
  <si>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</si>
  <si>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</si>
  <si>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</si>
  <si>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</si>
  <si>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</si>
  <si>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</si>
  <si>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</si>
  <si>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</si>
  <si>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</si>
  <si>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</si>
  <si>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</si>
  <si>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</si>
  <si>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</si>
  <si>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</si>
  <si>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</si>
  <si>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</si>
  <si>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</si>
  <si>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</si>
  <si>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</si>
  <si>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</si>
  <si>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</si>
  <si>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</si>
  <si>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</si>
  <si>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</si>
  <si>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</si>
  <si>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</si>
  <si>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</si>
  <si>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</si>
  <si>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</si>
  <si>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</si>
  <si>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</si>
  <si>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</si>
  <si>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</si>
  <si>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</si>
  <si>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</si>
  <si>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</si>
  <si>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</si>
  <si>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</si>
  <si>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</si>
  <si>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</si>
  <si>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</si>
  <si>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</si>
  <si>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</si>
  <si>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</si>
  <si>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</si>
  <si>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</si>
  <si>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</si>
  <si>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</si>
  <si>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</si>
  <si>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</si>
  <si>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</si>
  <si>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</si>
  <si>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</si>
  <si>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</si>
  <si>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</si>
  <si>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</si>
  <si>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</si>
  <si>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</si>
  <si>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</si>
  <si>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</si>
  <si>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</si>
  <si>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</si>
  <si>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</si>
  <si>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</si>
  <si>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</si>
  <si>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</si>
  <si>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</si>
  <si>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</si>
  <si>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</si>
  <si>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</si>
  <si>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</si>
  <si>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</si>
  <si>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</si>
  <si>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</si>
  <si>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</si>
  <si>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</si>
  <si>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</si>
  <si>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</si>
  <si>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</si>
  <si>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</si>
  <si>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</si>
  <si>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</si>
  <si>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</si>
  <si>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</si>
  <si>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</si>
  <si>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</si>
  <si>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</si>
  <si>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</si>
  <si>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</si>
  <si>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</si>
  <si>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</si>
  <si>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</si>
  <si>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</si>
  <si>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</si>
  <si>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</si>
  <si>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</si>
  <si>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</si>
  <si>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</si>
  <si>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</si>
  <si>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</si>
  <si>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</si>
  <si>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</si>
  <si>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</si>
  <si>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</si>
  <si>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</si>
  <si>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</si>
  <si>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</si>
  <si>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</si>
  <si>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</si>
  <si>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</si>
  <si>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</si>
  <si>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</si>
  <si>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</si>
  <si>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</si>
  <si>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</si>
  <si>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</si>
  <si>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</si>
  <si>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</si>
  <si>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</si>
  <si>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</si>
  <si>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</si>
  <si>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</si>
  <si>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</si>
  <si>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</si>
  <si>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</si>
  <si>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</si>
  <si>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</si>
  <si>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</si>
  <si>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</si>
  <si>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</si>
  <si>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</si>
  <si>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</si>
  <si>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</si>
  <si>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</si>
  <si>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</si>
  <si>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</si>
  <si>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</si>
  <si>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</si>
  <si>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</si>
  <si>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</si>
  <si>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</si>
  <si>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</si>
  <si>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</si>
  <si>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</si>
  <si>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</si>
  <si>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</si>
  <si>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</si>
  <si>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</si>
  <si>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</si>
  <si>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</si>
  <si>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</si>
  <si>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</si>
  <si>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</si>
  <si>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</si>
  <si>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</si>
  <si>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</si>
  <si>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</si>
  <si>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</si>
  <si>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</si>
  <si>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</si>
  <si>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</si>
  <si>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</si>
  <si>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</si>
  <si>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</si>
  <si>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</si>
  <si>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</si>
  <si>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</si>
  <si>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</si>
  <si>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</si>
  <si>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</si>
  <si>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</si>
  <si>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</si>
  <si>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</si>
  <si>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</si>
  <si>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</si>
  <si>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</si>
  <si>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</si>
  <si>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</si>
  <si>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</si>
  <si>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</si>
  <si>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</si>
  <si>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</si>
  <si>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</si>
  <si>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</si>
  <si>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</si>
  <si>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</si>
  <si>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</si>
  <si>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</si>
  <si>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</si>
  <si>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</si>
  <si>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</si>
  <si>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</si>
  <si>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</si>
  <si>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</si>
  <si>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</si>
  <si>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</si>
  <si>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</si>
  <si>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</si>
  <si>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</si>
  <si>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</si>
  <si>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</si>
  <si>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</si>
  <si>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</si>
  <si>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</si>
  <si>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</si>
  <si>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</si>
  <si>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</si>
  <si>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</si>
  <si>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</si>
  <si>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</si>
  <si>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</si>
  <si>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</si>
  <si>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</si>
  <si>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</si>
  <si>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</si>
  <si>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</si>
  <si>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</si>
  <si>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</si>
  <si>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</si>
  <si>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</si>
  <si>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</si>
  <si>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</si>
  <si>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</si>
  <si>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</si>
  <si>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</si>
  <si>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</si>
  <si>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</si>
  <si>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</si>
  <si>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</si>
  <si>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</si>
  <si>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</si>
  <si>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</si>
  <si>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</si>
  <si>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</si>
  <si>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</si>
  <si>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</si>
  <si>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</si>
  <si>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</si>
  <si>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</si>
  <si>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</si>
  <si>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</si>
  <si>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</si>
  <si>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</si>
  <si>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</si>
  <si>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</si>
  <si>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</si>
  <si>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</si>
  <si>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</si>
  <si>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</si>
  <si>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</si>
  <si>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</si>
  <si>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</si>
  <si>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</si>
  <si>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</si>
  <si>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</si>
  <si>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</si>
  <si>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</si>
  <si>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</si>
  <si>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</si>
  <si>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</si>
  <si>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</si>
  <si>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</si>
  <si>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</si>
  <si>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</si>
  <si>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</si>
  <si>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</si>
  <si>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</si>
  <si>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</si>
  <si>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</si>
  <si>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</si>
  <si>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</si>
  <si>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</si>
  <si>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</si>
  <si>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</si>
  <si>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</si>
  <si>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</si>
  <si>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</si>
  <si>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</si>
  <si>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</si>
  <si>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</si>
  <si>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</si>
  <si>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</si>
  <si>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</si>
  <si>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</si>
  <si>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</si>
  <si>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</si>
  <si>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</si>
  <si>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</si>
  <si>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</si>
  <si>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</si>
  <si>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</si>
  <si>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</si>
  <si>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</si>
  <si>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</si>
  <si>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</si>
  <si>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</si>
  <si>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</si>
  <si>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</si>
  <si>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</si>
  <si>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</si>
  <si>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</si>
  <si>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</si>
  <si>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</si>
  <si>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</si>
  <si>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</si>
  <si>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</si>
  <si>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</si>
  <si>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</si>
  <si>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</si>
  <si>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</si>
  <si>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</si>
  <si>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</si>
  <si>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</si>
  <si>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</si>
  <si>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</si>
  <si>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</si>
  <si>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</si>
  <si>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</si>
  <si>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</si>
  <si>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</si>
  <si>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</si>
  <si>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</si>
  <si>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</si>
  <si>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</si>
  <si>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</si>
  <si>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</si>
  <si>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</si>
  <si>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</si>
  <si>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</si>
  <si>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</si>
  <si>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</si>
  <si>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</si>
  <si>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</si>
  <si>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</si>
  <si>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</si>
  <si>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</si>
  <si>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</si>
  <si>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</si>
  <si>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</si>
  <si>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</si>
  <si>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</si>
  <si>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</si>
  <si>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</si>
  <si>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</si>
  <si>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</si>
  <si>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</si>
  <si>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</si>
  <si>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</si>
  <si>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</si>
  <si>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</si>
  <si>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</si>
  <si>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</si>
  <si>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</si>
  <si>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</si>
  <si>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</si>
  <si>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</si>
  <si>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</si>
  <si>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</si>
  <si>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</si>
  <si>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</si>
  <si>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</si>
  <si>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</si>
  <si>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</si>
  <si>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</si>
  <si>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</si>
  <si>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</si>
  <si>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</si>
  <si>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</si>
  <si>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</si>
  <si>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</si>
  <si>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</si>
  <si>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</si>
  <si>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</si>
  <si>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</si>
  <si>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</si>
  <si>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</si>
  <si>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</si>
  <si>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</si>
  <si>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</si>
  <si>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</si>
  <si>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</si>
  <si>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</si>
  <si>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</si>
  <si>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</si>
  <si>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</si>
  <si>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</si>
  <si>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</si>
  <si>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</si>
  <si>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</si>
  <si>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</si>
  <si>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</si>
  <si>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</si>
  <si>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</si>
  <si>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</si>
  <si>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</si>
  <si>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</si>
  <si>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</si>
  <si>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</si>
  <si>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</si>
  <si>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</si>
  <si>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</si>
  <si>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</si>
  <si>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</si>
  <si>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</si>
  <si>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</si>
  <si>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</si>
  <si>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</si>
  <si>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</si>
  <si>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</si>
  <si>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</si>
  <si>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</si>
  <si>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</si>
  <si>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</si>
  <si>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</si>
  <si>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</si>
  <si>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</si>
  <si>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</si>
  <si>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</si>
  <si>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</si>
  <si>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</si>
  <si>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</si>
  <si>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</si>
  <si>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</si>
  <si>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</si>
  <si>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</si>
  <si>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</si>
  <si>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</si>
  <si>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</si>
  <si>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</si>
  <si>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</si>
  <si>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</si>
  <si>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</si>
  <si>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</si>
  <si>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</si>
  <si>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</si>
  <si>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</si>
  <si>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</si>
  <si>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</si>
  <si>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</si>
  <si>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</si>
  <si>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</si>
  <si>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</si>
  <si>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</si>
  <si>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</si>
  <si>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</si>
  <si>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</si>
  <si>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</si>
  <si>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</si>
  <si>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</si>
  <si>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</si>
  <si>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</si>
  <si>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</si>
  <si>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</si>
  <si>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</si>
  <si>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</si>
  <si>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</si>
  <si>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</si>
  <si>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</si>
  <si>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</si>
  <si>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</si>
  <si>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</si>
  <si>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</si>
  <si>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</si>
  <si>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</si>
  <si>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</si>
  <si>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</si>
  <si>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</si>
  <si>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</si>
  <si>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</si>
  <si>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</si>
  <si>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</si>
  <si>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</si>
  <si>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</si>
  <si>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</si>
  <si>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</si>
  <si>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</si>
  <si>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</si>
  <si>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</si>
  <si>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</si>
  <si>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</si>
  <si>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</si>
  <si>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</si>
  <si>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</si>
  <si>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</si>
  <si>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</si>
  <si>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</si>
  <si>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</si>
  <si>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</si>
  <si>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</si>
  <si>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</si>
  <si>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</si>
  <si>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</si>
  <si>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</si>
  <si>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</si>
  <si>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</si>
  <si>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</si>
  <si>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</si>
  <si>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</si>
  <si>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</si>
  <si>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</si>
  <si>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</si>
  <si>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</si>
  <si>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</si>
  <si>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</si>
  <si>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</si>
  <si>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</si>
  <si>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</si>
  <si>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</si>
  <si>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</si>
  <si>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</si>
  <si>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</si>
  <si>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</si>
  <si>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</si>
  <si>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</si>
  <si>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</si>
  <si>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</si>
  <si>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</si>
  <si>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</si>
  <si>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</si>
  <si>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</si>
  <si>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</si>
  <si>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</si>
  <si>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</si>
  <si>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</si>
  <si>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</si>
  <si>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</si>
  <si>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</si>
  <si>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</si>
  <si>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</si>
  <si>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</si>
  <si>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</si>
  <si>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</si>
  <si>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</si>
  <si>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</si>
  <si>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</si>
  <si>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</si>
  <si>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</si>
  <si>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</si>
  <si>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</si>
  <si>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</si>
  <si>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</si>
  <si>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</si>
  <si>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</si>
  <si>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</si>
  <si>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</si>
  <si>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</si>
  <si>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</si>
  <si>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</si>
  <si>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</si>
  <si>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</si>
  <si>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</si>
  <si>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</si>
  <si>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</si>
  <si>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</si>
  <si>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</si>
  <si>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</si>
  <si>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</si>
  <si>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</si>
  <si>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</si>
  <si>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</si>
  <si>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</si>
  <si>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</si>
  <si>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</si>
  <si>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</si>
  <si>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</si>
  <si>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</si>
  <si>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</si>
  <si>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</si>
  <si>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</si>
  <si>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</si>
  <si>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</si>
  <si>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</si>
  <si>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</si>
  <si>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</si>
  <si>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</si>
  <si>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</si>
  <si>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</si>
  <si>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</si>
  <si>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</si>
  <si>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</si>
  <si>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</si>
  <si>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</si>
  <si>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</si>
  <si>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</si>
  <si>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</si>
  <si>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</si>
  <si>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</si>
  <si>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</si>
  <si>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</si>
  <si>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</si>
  <si>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</si>
  <si>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</si>
  <si>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</si>
  <si>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</si>
  <si>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</si>
  <si>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</si>
  <si>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</si>
  <si>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</si>
  <si>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</si>
  <si>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</si>
  <si>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</si>
  <si>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</si>
  <si>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</si>
  <si>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</si>
  <si>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</si>
  <si>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</si>
  <si>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</si>
  <si>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</si>
  <si>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</si>
  <si>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</si>
  <si>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</si>
  <si>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</si>
  <si>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</si>
  <si>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</si>
  <si>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</si>
  <si>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</si>
  <si>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</si>
  <si>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</si>
  <si>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</si>
  <si>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</si>
  <si>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</si>
  <si>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</si>
  <si>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</si>
  <si>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</si>
  <si>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</si>
  <si>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</si>
  <si>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</si>
  <si>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</si>
  <si>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</si>
  <si>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</si>
  <si>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</si>
  <si>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</si>
  <si>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</si>
  <si>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</si>
  <si>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</si>
  <si>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</si>
  <si>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</si>
  <si>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</si>
  <si>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</si>
  <si>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</si>
  <si>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</si>
  <si>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</si>
  <si>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</si>
  <si>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</si>
  <si>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</si>
  <si>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</si>
  <si>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</si>
  <si>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</si>
  <si>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</si>
  <si>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</si>
  <si>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</si>
  <si>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</si>
  <si>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</si>
  <si>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</si>
  <si>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</si>
  <si>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</si>
  <si>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</si>
  <si>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</si>
  <si>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</si>
  <si>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</si>
  <si>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</si>
  <si>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</si>
  <si>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</si>
  <si>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</si>
  <si>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</si>
  <si>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</si>
  <si>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</si>
  <si>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</si>
  <si>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</si>
  <si>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</si>
  <si>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</si>
  <si>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</si>
  <si>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</si>
  <si>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</si>
  <si>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</si>
  <si>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</si>
  <si>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</si>
  <si>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</si>
  <si>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</si>
  <si>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</si>
  <si>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</si>
  <si>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</si>
  <si>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</si>
  <si>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</si>
  <si>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</si>
  <si>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</si>
  <si>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</si>
  <si>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</si>
  <si>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</si>
  <si>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</si>
  <si>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</si>
  <si>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</si>
  <si>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</si>
  <si>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</si>
  <si>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</si>
  <si>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</si>
  <si>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</si>
  <si>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</si>
  <si>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</si>
  <si>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</si>
  <si>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</si>
  <si>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</si>
  <si>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</si>
  <si>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</si>
  <si>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</si>
  <si>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</si>
  <si>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</si>
  <si>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</si>
  <si>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</si>
  <si>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</si>
  <si>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</si>
  <si>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</si>
  <si>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</si>
  <si>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</si>
  <si>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</si>
  <si>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</si>
  <si>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</si>
  <si>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</si>
  <si>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</si>
  <si>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</si>
  <si>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</si>
  <si>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</si>
  <si>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</si>
  <si>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</si>
  <si>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</si>
  <si>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</si>
  <si>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</si>
  <si>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</si>
  <si>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</si>
  <si>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</si>
  <si>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</si>
  <si>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</si>
  <si>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</si>
  <si>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</si>
  <si>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</si>
  <si>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</si>
  <si>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</si>
  <si>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</si>
  <si>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</si>
  <si>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</si>
  <si>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</si>
  <si>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</si>
  <si>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</si>
  <si>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</si>
  <si>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</si>
  <si>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</si>
  <si>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</si>
  <si>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</si>
  <si>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</si>
  <si>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</si>
  <si>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</si>
  <si>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</si>
  <si>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</si>
  <si>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</si>
  <si>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</si>
  <si>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</si>
  <si>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</si>
  <si>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</si>
  <si>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</si>
  <si>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</si>
  <si>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</si>
  <si>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</si>
  <si>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</si>
  <si>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</si>
  <si>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</si>
  <si>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</si>
  <si>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</si>
  <si>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</si>
  <si>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</si>
  <si>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</si>
  <si>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</si>
  <si>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</si>
  <si>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</si>
  <si>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</si>
  <si>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</si>
  <si>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</si>
  <si>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</si>
  <si>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</si>
  <si>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</si>
  <si>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</si>
  <si>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</si>
  <si>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</si>
  <si>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</si>
  <si>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</si>
  <si>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</si>
  <si>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</si>
  <si>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</si>
  <si>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</si>
  <si>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</si>
  <si>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</si>
  <si>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</si>
  <si>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</si>
  <si>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</si>
  <si>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</si>
  <si>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</si>
  <si>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</si>
  <si>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</si>
  <si>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</si>
  <si>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</si>
  <si>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</si>
  <si>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</si>
  <si>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</si>
  <si>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</si>
  <si>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</si>
  <si>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</si>
  <si>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</si>
  <si>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</si>
  <si>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</si>
  <si>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</si>
  <si>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</si>
  <si>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</si>
  <si>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</si>
  <si>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</si>
  <si>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</si>
  <si>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</si>
  <si>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</si>
  <si>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</si>
  <si>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</si>
  <si>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</si>
  <si>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</si>
  <si>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</si>
  <si>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</si>
  <si>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</si>
  <si>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</si>
  <si>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</si>
  <si>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</si>
  <si>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</si>
  <si>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</si>
  <si>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</si>
  <si>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</si>
  <si>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</si>
  <si>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</si>
  <si>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</si>
  <si>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</si>
  <si>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</si>
  <si>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</si>
  <si>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</si>
  <si>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</si>
  <si>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</si>
  <si>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</si>
  <si>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</si>
  <si>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</si>
  <si>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</si>
  <si>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</si>
  <si>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</si>
  <si>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</si>
  <si>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</si>
  <si>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</si>
  <si>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</si>
  <si>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</si>
  <si>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</si>
  <si>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</si>
  <si>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</si>
  <si>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</si>
  <si>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</si>
  <si>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</si>
  <si>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</si>
  <si>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</si>
  <si>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</si>
  <si>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</si>
  <si>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</si>
  <si>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</si>
  <si>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</si>
  <si>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</si>
  <si>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</si>
  <si>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</si>
  <si>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</si>
  <si>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</si>
  <si>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</si>
  <si>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</si>
  <si>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</si>
  <si>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</si>
  <si>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</si>
  <si>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</si>
  <si>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</si>
  <si>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</si>
  <si>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</si>
  <si>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</si>
  <si>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</si>
  <si>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</si>
  <si>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</si>
  <si>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</si>
  <si>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</si>
  <si>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</si>
  <si>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</si>
  <si>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</si>
  <si>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</si>
  <si>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</si>
  <si>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</si>
  <si>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</si>
  <si>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</si>
  <si>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</si>
  <si>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</si>
  <si>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</si>
  <si>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</si>
  <si>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</si>
  <si>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</si>
  <si>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</si>
  <si>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</si>
  <si>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</si>
  <si>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</si>
  <si>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</si>
  <si>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</si>
  <si>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</si>
  <si>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</si>
  <si>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</si>
  <si>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</si>
  <si>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</si>
  <si>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</si>
  <si>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</si>
  <si>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</si>
  <si>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</si>
  <si>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</si>
  <si>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</si>
  <si>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</si>
  <si>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</si>
  <si>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</si>
  <si>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</si>
  <si>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</si>
  <si>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</si>
  <si>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</si>
  <si>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</si>
  <si>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</si>
  <si>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</si>
  <si>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</si>
  <si>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</si>
  <si>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</si>
  <si>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</si>
  <si>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</si>
  <si>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</si>
  <si>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</si>
  <si>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</si>
  <si>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</si>
  <si>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</si>
  <si>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</si>
  <si>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</si>
  <si>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</si>
  <si>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</si>
  <si>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</si>
  <si>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</si>
  <si>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</si>
  <si>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</si>
  <si>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</si>
  <si>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</si>
  <si>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</si>
  <si>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</si>
  <si>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</si>
  <si>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</si>
  <si>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</si>
  <si>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</si>
  <si>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</si>
  <si>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</si>
  <si>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</si>
  <si>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</si>
  <si>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</si>
  <si>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</si>
  <si>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</si>
  <si>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</si>
  <si>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</si>
  <si>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</si>
  <si>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</si>
  <si>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</si>
  <si>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</si>
  <si>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</si>
  <si>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</si>
  <si>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</si>
  <si>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</si>
  <si>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</si>
  <si>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</si>
  <si>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</si>
  <si>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</si>
  <si>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</si>
  <si>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</si>
  <si>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</si>
  <si>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</si>
  <si>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</si>
  <si>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</si>
  <si>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</si>
  <si>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</si>
  <si>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</si>
  <si>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</si>
  <si>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</si>
  <si>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</si>
  <si>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</si>
  <si>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</si>
  <si>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</si>
  <si>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</si>
  <si>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</si>
  <si>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</si>
  <si>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</si>
  <si>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</si>
  <si>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</si>
  <si>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</si>
  <si>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</si>
  <si>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</si>
  <si>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</si>
  <si>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</si>
  <si>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</si>
  <si>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</si>
  <si>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</si>
  <si>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</si>
  <si>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</si>
  <si>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</si>
  <si>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</si>
  <si>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</si>
  <si>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</si>
  <si>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</si>
  <si>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</si>
  <si>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</si>
  <si>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</si>
  <si>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</si>
  <si>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</si>
  <si>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</si>
  <si>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</si>
  <si>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</si>
  <si>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</si>
  <si>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</si>
  <si>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</si>
  <si>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</si>
  <si>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</si>
  <si>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</si>
  <si>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</si>
  <si>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</si>
  <si>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</si>
  <si>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</si>
  <si>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</si>
  <si>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</si>
  <si>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</si>
  <si>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</si>
  <si>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</si>
  <si>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</si>
  <si>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</si>
  <si>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</si>
  <si>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</si>
  <si>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</si>
  <si>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</si>
  <si>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</si>
  <si>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</si>
  <si>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</si>
  <si>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</si>
  <si>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</si>
  <si>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</si>
  <si>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</si>
  <si>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</si>
  <si>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</si>
  <si>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</si>
  <si>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</si>
  <si>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</si>
  <si>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</si>
  <si>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</si>
  <si>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</si>
  <si>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</si>
  <si>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</si>
  <si>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</si>
  <si>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</si>
  <si>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</si>
  <si>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</si>
  <si>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</si>
  <si>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</si>
  <si>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</si>
  <si>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</si>
  <si>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</si>
  <si>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</si>
  <si>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</si>
  <si>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</si>
  <si>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</si>
  <si>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</si>
  <si>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</si>
  <si>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</si>
  <si>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</si>
  <si>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</si>
  <si>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</si>
  <si>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</si>
  <si>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</si>
  <si>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</si>
  <si>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</si>
  <si>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</si>
  <si>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</si>
  <si>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</si>
  <si>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</si>
  <si>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</si>
  <si>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</si>
  <si>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</si>
  <si>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</si>
  <si>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</si>
  <si>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</si>
  <si>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</si>
  <si>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</si>
  <si>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</si>
  <si>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</si>
  <si>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</si>
  <si>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</si>
  <si>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</si>
  <si>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</si>
  <si>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</si>
  <si>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</si>
  <si>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</si>
  <si>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</si>
  <si>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</si>
  <si>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</si>
  <si>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</si>
  <si>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</si>
  <si>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</si>
  <si>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</si>
  <si>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</si>
  <si>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</si>
  <si>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</si>
  <si>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</si>
  <si>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</si>
  <si>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</si>
  <si>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</si>
  <si>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</si>
  <si>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</si>
  <si>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</si>
  <si>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</si>
  <si>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</si>
  <si>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</si>
  <si>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</si>
  <si>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</si>
  <si>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</si>
  <si>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</si>
  <si>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</si>
  <si>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</si>
  <si>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</si>
  <si>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</si>
  <si>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</si>
  <si>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</si>
  <si>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</si>
  <si>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</si>
  <si>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</si>
  <si>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</si>
  <si>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</si>
  <si>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</si>
  <si>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</si>
  <si>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</si>
  <si>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</si>
  <si>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</si>
  <si>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</si>
  <si>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</si>
  <si>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</si>
  <si>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</si>
  <si>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</si>
  <si>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</si>
  <si>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</si>
  <si>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</si>
  <si>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</si>
  <si>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</si>
  <si>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</si>
  <si>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</si>
  <si>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</si>
  <si>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</si>
  <si>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</si>
  <si>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</si>
  <si>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</si>
  <si>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</si>
  <si>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</si>
  <si>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</si>
  <si>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</si>
  <si>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</si>
  <si>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</si>
  <si>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</si>
  <si>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</si>
  <si>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</si>
  <si>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</si>
  <si>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</si>
  <si>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</si>
  <si>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</si>
  <si>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</si>
  <si>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</si>
  <si>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</si>
  <si>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</si>
  <si>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</si>
  <si>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</si>
  <si>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</si>
  <si>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</si>
  <si>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</si>
  <si>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</si>
  <si>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</si>
  <si>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</si>
  <si>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</si>
  <si>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</si>
  <si>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</si>
  <si>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</si>
  <si>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</si>
  <si>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</si>
  <si>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</si>
  <si>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</si>
  <si>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</si>
  <si>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</si>
  <si>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</si>
  <si>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</si>
  <si>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</si>
  <si>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</si>
  <si>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</si>
  <si>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</si>
  <si>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</si>
  <si>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</si>
  <si>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</si>
  <si>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</si>
  <si>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</si>
  <si>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</si>
  <si>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</si>
  <si>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</si>
  <si>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</si>
  <si>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</si>
  <si>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</si>
  <si>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</si>
  <si>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</si>
  <si>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</si>
  <si>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</si>
  <si>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</si>
  <si>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</si>
  <si>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</si>
  <si>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</si>
  <si>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</si>
  <si>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</si>
  <si>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</si>
  <si>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</si>
  <si>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</si>
  <si>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</si>
  <si>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</si>
  <si>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</si>
  <si>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</si>
  <si>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</si>
  <si>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</si>
  <si>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</si>
  <si>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</si>
  <si>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</si>
  <si>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</si>
  <si>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</si>
  <si>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</si>
  <si>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</si>
  <si>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</si>
  <si>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</si>
  <si>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</si>
  <si>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</si>
  <si>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</si>
  <si>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</si>
  <si>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</si>
  <si>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</si>
  <si>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</si>
  <si>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</si>
  <si>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</si>
  <si>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</si>
  <si>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</si>
  <si>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</si>
  <si>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</si>
  <si>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</si>
  <si>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</si>
  <si>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</si>
  <si>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</si>
  <si>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</si>
  <si>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</si>
  <si>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</si>
  <si>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</si>
  <si>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</si>
  <si>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</si>
  <si>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</si>
  <si>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</si>
  <si>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</si>
  <si>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</si>
  <si>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</si>
  <si>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</si>
  <si>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</si>
  <si>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</si>
  <si>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</si>
  <si>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</si>
  <si>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</si>
  <si>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</si>
  <si>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</si>
  <si>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</si>
  <si>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</si>
  <si>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</si>
  <si>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</si>
  <si>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</si>
  <si>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</si>
  <si>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</si>
  <si>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</si>
  <si>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</si>
  <si>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</si>
  <si>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</si>
  <si>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</si>
  <si>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</si>
  <si>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</si>
  <si>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</si>
  <si>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</si>
  <si>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</si>
  <si>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</si>
  <si>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</si>
  <si>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</si>
  <si>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</si>
  <si>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</si>
  <si>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</si>
  <si>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</si>
  <si>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</si>
  <si>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</si>
  <si>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</si>
  <si>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</si>
  <si>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</si>
  <si>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</si>
  <si>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</si>
  <si>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</si>
  <si>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</si>
  <si>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</si>
  <si>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</si>
  <si>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</si>
  <si>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</si>
  <si>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</si>
  <si>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</si>
  <si>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</si>
  <si>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</si>
  <si>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</si>
  <si>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</si>
  <si>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</si>
  <si>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</si>
  <si>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</si>
  <si>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</si>
  <si>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</si>
  <si>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</si>
  <si>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</si>
  <si>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</si>
  <si>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</si>
  <si>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</si>
  <si>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</si>
  <si>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</si>
  <si>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</si>
  <si>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</si>
  <si>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</si>
  <si>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</si>
  <si>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</si>
  <si>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</si>
  <si>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</si>
  <si>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</si>
  <si>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</si>
  <si>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</si>
  <si>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</si>
  <si>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</si>
  <si>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</si>
  <si>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</si>
  <si>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</si>
  <si>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</si>
  <si>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</si>
  <si>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</si>
  <si>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</si>
  <si>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</si>
  <si>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</si>
  <si>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</si>
  <si>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</si>
  <si>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</si>
  <si>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</si>
  <si>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</si>
  <si>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</si>
  <si>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</si>
  <si>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</si>
  <si>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</si>
  <si>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</si>
  <si>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</si>
  <si>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</si>
  <si>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</si>
  <si>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</si>
  <si>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</si>
  <si>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</si>
  <si>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</si>
  <si>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</si>
  <si>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</si>
  <si>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</si>
  <si>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</si>
  <si>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</si>
  <si>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</si>
  <si>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</si>
  <si>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</si>
  <si>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</si>
  <si>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</si>
  <si>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</si>
  <si>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</si>
  <si>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</si>
  <si>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</si>
  <si>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</si>
  <si>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</si>
  <si>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</si>
  <si>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</si>
  <si>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</si>
  <si>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</si>
  <si>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</si>
  <si>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</si>
  <si>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</si>
  <si>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</si>
  <si>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</si>
  <si>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</si>
  <si>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</si>
  <si>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</si>
  <si>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</si>
  <si>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</si>
  <si>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</si>
  <si>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</si>
  <si>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</si>
  <si>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</si>
  <si>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</si>
  <si>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</si>
  <si>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</si>
  <si>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</si>
  <si>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</si>
  <si>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</si>
  <si>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</si>
  <si>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</si>
  <si>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</si>
  <si>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</si>
  <si>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</si>
  <si>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</si>
  <si>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</si>
  <si>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</si>
  <si>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</si>
  <si>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</si>
  <si>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</si>
  <si>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</si>
  <si>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</si>
  <si>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</si>
  <si>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</si>
  <si>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</si>
  <si>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</si>
  <si>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</si>
  <si>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</si>
  <si>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</si>
  <si>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</si>
  <si>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</si>
  <si>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</si>
  <si>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</si>
  <si>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</si>
  <si>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</si>
  <si>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</si>
  <si>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</si>
  <si>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</si>
  <si>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</si>
  <si>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</si>
  <si>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</si>
  <si>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</si>
  <si>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</si>
  <si>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</si>
  <si>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</si>
  <si>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</si>
  <si>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</si>
  <si>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</si>
  <si>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</si>
  <si>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</si>
  <si>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</si>
  <si>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</si>
  <si>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</si>
  <si>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</si>
  <si>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</si>
  <si>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</si>
  <si>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</si>
  <si>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</si>
  <si>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</si>
  <si>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</si>
  <si>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</si>
  <si>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</si>
  <si>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</si>
  <si>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</si>
  <si>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</si>
  <si>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</si>
  <si>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</si>
  <si>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</si>
  <si>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</si>
  <si>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</si>
  <si>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</si>
  <si>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</si>
  <si>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</si>
  <si>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</si>
  <si>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</si>
  <si>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</si>
  <si>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</si>
  <si>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</si>
  <si>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</si>
  <si>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</si>
  <si>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</si>
  <si>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</si>
  <si>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</si>
  <si>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</si>
  <si>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</si>
  <si>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</si>
  <si>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</si>
  <si>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</si>
  <si>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</si>
  <si>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</si>
  <si>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</si>
  <si>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</si>
  <si>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</si>
  <si>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</si>
  <si>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</si>
  <si>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</si>
  <si>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</si>
  <si>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</si>
  <si>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</si>
  <si>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</si>
  <si>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</si>
  <si>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</si>
  <si>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</si>
  <si>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</si>
  <si>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</si>
  <si>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</si>
  <si>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</si>
  <si>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</si>
  <si>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</si>
  <si>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</si>
  <si>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</si>
  <si>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</si>
  <si>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</si>
  <si>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</si>
  <si>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</si>
  <si>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</si>
  <si>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</si>
  <si>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</si>
  <si>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</si>
  <si>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</si>
  <si>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</si>
  <si>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</si>
  <si>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</si>
  <si>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</si>
  <si>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</si>
  <si>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</si>
  <si>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</si>
  <si>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</si>
  <si>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</si>
  <si>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</si>
  <si>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</si>
  <si>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</si>
  <si>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</si>
  <si>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</si>
  <si>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</si>
  <si>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</si>
  <si>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</si>
  <si>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</si>
  <si>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</si>
  <si>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</si>
  <si>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</si>
  <si>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</si>
  <si>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</si>
  <si>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</si>
  <si>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</si>
  <si>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</si>
  <si>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</si>
  <si>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</si>
  <si>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</si>
  <si>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</si>
  <si>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</si>
  <si>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</si>
  <si>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</si>
  <si>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</si>
  <si>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</si>
  <si>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</si>
  <si>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</si>
  <si>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</si>
  <si>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</si>
  <si>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</si>
  <si>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</si>
  <si>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</si>
  <si>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</si>
  <si>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</si>
  <si>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</si>
  <si>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</si>
  <si>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</si>
  <si>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</si>
  <si>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</si>
  <si>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</si>
  <si>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</si>
  <si>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</si>
  <si>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</si>
  <si>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</si>
  <si>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</si>
  <si>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</si>
  <si>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</si>
  <si>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</si>
  <si>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</si>
  <si>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</si>
  <si>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</si>
  <si>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</si>
  <si>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</si>
  <si>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</si>
  <si>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</si>
  <si>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</si>
  <si>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</si>
  <si>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</si>
  <si>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</si>
  <si>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</si>
  <si>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</si>
  <si>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</si>
  <si>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</si>
  <si>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</si>
  <si>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</si>
  <si>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</si>
  <si>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</si>
  <si>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</si>
  <si>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</si>
  <si>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</si>
  <si>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</si>
  <si>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</si>
  <si>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</si>
  <si>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</si>
  <si>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</si>
  <si>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</si>
  <si>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</si>
  <si>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</si>
  <si>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</si>
  <si>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</si>
  <si>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</si>
  <si>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</si>
  <si>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</si>
  <si>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</si>
  <si>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</si>
  <si>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</si>
  <si>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</si>
  <si>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</si>
  <si>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</si>
  <si>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</si>
  <si>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</si>
  <si>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</si>
  <si>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</si>
  <si>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</si>
  <si>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</si>
  <si>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</si>
  <si>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</si>
  <si>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</si>
  <si>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</si>
  <si>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</si>
  <si>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</si>
  <si>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</si>
  <si>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</si>
  <si>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</si>
  <si>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</si>
  <si>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</si>
  <si>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</si>
  <si>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</si>
  <si>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</si>
  <si>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</si>
  <si>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</si>
  <si>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</si>
  <si>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</si>
  <si>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</si>
  <si>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</si>
  <si>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</si>
  <si>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</si>
  <si>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</si>
  <si>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</si>
  <si>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</si>
  <si>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</si>
  <si>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</si>
  <si>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</si>
  <si>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</si>
  <si>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</si>
  <si>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</si>
  <si>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</si>
  <si>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</si>
  <si>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</si>
  <si>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</si>
  <si>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</si>
  <si>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</si>
  <si>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</si>
  <si>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</si>
  <si>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</si>
  <si>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</si>
  <si>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</si>
  <si>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</si>
  <si>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</si>
  <si>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</si>
  <si>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</si>
  <si>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</si>
  <si>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</si>
  <si>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</si>
  <si>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</si>
  <si>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</si>
  <si>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</si>
  <si>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</si>
  <si>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</si>
  <si>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</si>
  <si>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</si>
  <si>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</si>
  <si>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</si>
  <si>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</si>
  <si>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</si>
  <si>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</si>
  <si>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</si>
  <si>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</si>
  <si>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</si>
  <si>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</si>
  <si>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</si>
  <si>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</si>
  <si>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</si>
  <si>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</si>
  <si>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</si>
  <si>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</si>
  <si>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</si>
  <si>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</si>
  <si>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</si>
  <si>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</si>
  <si>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</si>
  <si>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</si>
  <si>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</si>
  <si>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</si>
  <si>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</si>
  <si>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</si>
  <si>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</si>
  <si>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</si>
  <si>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</si>
  <si>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</si>
  <si>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</si>
  <si>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</si>
  <si>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</si>
  <si>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</si>
  <si>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</si>
  <si>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</si>
  <si>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</si>
  <si>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</si>
  <si>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</si>
  <si>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</si>
  <si>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</si>
  <si>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</si>
  <si>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</si>
  <si>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</si>
  <si>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</si>
  <si>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</si>
  <si>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</si>
  <si>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</si>
  <si>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</si>
  <si>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</si>
  <si>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</si>
  <si>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</si>
  <si>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</si>
  <si>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</si>
  <si>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</si>
  <si>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</si>
  <si>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</si>
  <si>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</si>
  <si>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</si>
  <si>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</si>
  <si>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</si>
  <si>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</si>
  <si>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</si>
  <si>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</si>
  <si>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</si>
  <si>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</si>
  <si>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</si>
  <si>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</si>
  <si>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</si>
  <si>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</si>
  <si>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</si>
  <si>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</si>
  <si>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</si>
  <si>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</si>
  <si>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</si>
  <si>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</si>
  <si>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</si>
  <si>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</si>
  <si>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</si>
  <si>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</si>
  <si>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</si>
  <si>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</si>
  <si>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</si>
  <si>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</si>
  <si>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</si>
  <si>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</si>
  <si>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</si>
  <si>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</si>
  <si>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</si>
  <si>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</si>
  <si>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</si>
  <si>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</si>
  <si>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</si>
  <si>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</si>
  <si>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</si>
  <si>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</si>
  <si>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</si>
  <si>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</si>
  <si>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</si>
  <si>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</si>
  <si>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</si>
  <si>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</si>
  <si>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</si>
  <si>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</si>
  <si>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</si>
  <si>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</si>
  <si>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</si>
  <si>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</si>
  <si>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</si>
  <si>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</si>
  <si>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</si>
  <si>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</si>
  <si>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</si>
  <si>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</si>
  <si>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</si>
  <si>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</si>
  <si>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</si>
  <si>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</si>
  <si>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</si>
  <si>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</si>
  <si>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</si>
  <si>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</si>
  <si>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</si>
  <si>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</si>
  <si>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</si>
  <si>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</si>
  <si>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</si>
  <si>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</si>
  <si>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</si>
  <si>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</si>
  <si>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</si>
  <si>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</si>
  <si>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</si>
  <si>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</si>
  <si>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</si>
  <si>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</si>
  <si>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</si>
  <si>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</si>
  <si>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</si>
  <si>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</si>
  <si>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</si>
  <si>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</si>
  <si>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</si>
  <si>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</si>
  <si>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</si>
  <si>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</si>
  <si>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</si>
  <si>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</si>
  <si>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</si>
  <si>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</si>
  <si>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</si>
  <si>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</si>
  <si>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</si>
  <si>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</si>
  <si>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</si>
  <si>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</si>
  <si>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</si>
  <si>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</si>
  <si>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</si>
  <si>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</si>
  <si>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</si>
  <si>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</si>
  <si>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</si>
  <si>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</si>
  <si>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</si>
  <si>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</si>
  <si>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</si>
  <si>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</si>
  <si>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</si>
  <si>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</si>
  <si>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</si>
  <si>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</si>
  <si>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</si>
  <si>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</si>
  <si>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</si>
  <si>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</si>
  <si>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</si>
  <si>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</si>
  <si>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</si>
  <si>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</si>
  <si>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</si>
  <si>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</si>
  <si>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</si>
  <si>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</si>
  <si>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</si>
  <si>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</si>
  <si>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</si>
  <si>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</si>
  <si>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</si>
  <si>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</si>
  <si>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</si>
  <si>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</si>
  <si>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</si>
  <si>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</si>
  <si>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</si>
  <si>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</si>
  <si>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</si>
  <si>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</si>
  <si>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</si>
  <si>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</si>
  <si>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</si>
  <si>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</si>
  <si>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</si>
  <si>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</si>
  <si>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</si>
  <si>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</si>
  <si>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</si>
  <si>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</si>
  <si>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</si>
  <si>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</si>
  <si>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</si>
  <si>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</si>
  <si>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</si>
  <si>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</si>
  <si>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</si>
  <si>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</si>
  <si>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</si>
  <si>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</si>
  <si>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</si>
  <si>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</si>
  <si>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</si>
  <si>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</si>
  <si>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</si>
  <si>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</si>
  <si>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</si>
  <si>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</si>
  <si>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</si>
  <si>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</si>
  <si>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</si>
  <si>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</si>
  <si>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</si>
  <si>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</si>
  <si>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</si>
  <si>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</si>
  <si>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</si>
  <si>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</si>
  <si>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</si>
  <si>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</si>
  <si>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</si>
  <si>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</si>
  <si>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</si>
  <si>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</si>
  <si>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</si>
  <si>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</si>
  <si>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</si>
  <si>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</si>
  <si>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</si>
  <si>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</si>
  <si>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</si>
  <si>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</si>
  <si>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</si>
  <si>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</si>
  <si>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</si>
  <si>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</si>
  <si>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</si>
  <si>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</si>
  <si>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</si>
  <si>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</si>
  <si>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</si>
  <si>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</si>
  <si>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</si>
  <si>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</si>
  <si>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</si>
  <si>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</si>
  <si>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</si>
  <si>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</si>
  <si>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</si>
  <si>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</si>
  <si>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</si>
  <si>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</si>
  <si>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</si>
  <si>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</si>
  <si>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</si>
  <si>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</si>
  <si>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</si>
  <si>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</si>
  <si>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</si>
  <si>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</si>
  <si>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</si>
  <si>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</si>
  <si>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</si>
  <si>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</si>
  <si>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</si>
  <si>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</si>
  <si>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</si>
  <si>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</si>
  <si>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</si>
  <si>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</si>
  <si>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</si>
  <si>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</si>
  <si>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</si>
  <si>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</si>
  <si>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</si>
  <si>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</si>
  <si>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</si>
  <si>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</si>
  <si>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</si>
  <si>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</si>
  <si>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</si>
  <si>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</si>
  <si>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</si>
  <si>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</si>
  <si>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</si>
  <si>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</si>
  <si>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</si>
  <si>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</si>
  <si>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</si>
  <si>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</si>
  <si>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</si>
  <si>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</si>
  <si>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</si>
  <si>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</si>
  <si>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</si>
  <si>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</si>
  <si>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</si>
  <si>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</si>
  <si>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</si>
  <si>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</si>
  <si>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</si>
  <si>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</si>
  <si>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</si>
  <si>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</si>
  <si>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</si>
  <si>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</si>
  <si>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</si>
  <si>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</si>
  <si>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</si>
  <si>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</si>
  <si>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</si>
  <si>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</si>
  <si>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</si>
  <si>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</si>
  <si>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</si>
  <si>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</si>
  <si>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</si>
  <si>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</si>
  <si>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</si>
  <si>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</si>
  <si>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</si>
  <si>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</si>
  <si>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</si>
  <si>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</si>
  <si>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</si>
  <si>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</si>
  <si>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</si>
  <si>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</si>
  <si>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</si>
  <si>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</si>
  <si>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</si>
  <si>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</si>
  <si>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</si>
  <si>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</si>
  <si>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</si>
  <si>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</si>
  <si>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</si>
  <si>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</si>
  <si>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</si>
  <si>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</si>
  <si>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</si>
  <si>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</si>
  <si>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</si>
  <si>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</si>
  <si>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</si>
  <si>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</si>
  <si>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</si>
  <si>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</si>
  <si>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</si>
  <si>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</si>
  <si>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</si>
  <si>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</si>
  <si>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</si>
  <si>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</si>
  <si>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</si>
  <si>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</si>
  <si>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</si>
  <si>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</si>
  <si>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</si>
  <si>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</si>
  <si>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</si>
  <si>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</si>
  <si>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</si>
  <si>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</si>
  <si>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</si>
  <si>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</si>
  <si>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</si>
  <si>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</si>
  <si>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</si>
  <si>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</si>
  <si>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</si>
  <si>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</si>
  <si>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</si>
  <si>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</si>
  <si>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</si>
  <si>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</si>
  <si>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</si>
  <si>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</si>
  <si>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</si>
  <si>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</si>
  <si>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</si>
  <si>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</si>
  <si>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</si>
  <si>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</si>
  <si>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</si>
  <si>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</si>
  <si>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</si>
  <si>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</si>
  <si>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</si>
  <si>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</si>
  <si>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</si>
  <si>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</si>
  <si>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</si>
  <si>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</si>
  <si>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</si>
  <si>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</si>
  <si>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</si>
  <si>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</si>
  <si>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</si>
  <si>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</si>
  <si>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</si>
  <si>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</si>
  <si>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</si>
  <si>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</si>
  <si>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</si>
  <si>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</si>
  <si>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</si>
  <si>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</si>
  <si>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</si>
  <si>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</si>
  <si>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</si>
  <si>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</si>
  <si>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</si>
  <si>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</si>
  <si>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</si>
  <si>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</si>
  <si>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</si>
  <si>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</si>
  <si>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</si>
  <si>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</si>
  <si>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</si>
  <si>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</si>
  <si>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</si>
  <si>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</si>
  <si>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</si>
  <si>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</si>
  <si>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</si>
  <si>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</si>
  <si>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</si>
  <si>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</si>
  <si>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</si>
  <si>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</si>
  <si>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</si>
  <si>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</si>
  <si>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</si>
  <si>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</si>
  <si>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</si>
  <si>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</si>
  <si>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</si>
  <si>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</si>
  <si>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</si>
  <si>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</si>
  <si>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</si>
  <si>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</si>
  <si>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</si>
  <si>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</si>
  <si>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</si>
  <si>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</si>
  <si>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</si>
  <si>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</si>
  <si>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</si>
  <si>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</si>
  <si>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</si>
  <si>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</si>
  <si>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</si>
  <si>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</si>
  <si>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</si>
  <si>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</si>
  <si>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</si>
  <si>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</si>
  <si>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</si>
  <si>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</si>
  <si>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</si>
  <si>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</si>
  <si>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</si>
  <si>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</si>
  <si>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</si>
  <si>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</si>
  <si>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</si>
  <si>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</si>
  <si>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</si>
  <si>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</si>
  <si>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</si>
  <si>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</si>
  <si>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</si>
  <si>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</si>
  <si>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</si>
  <si>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</si>
  <si>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</si>
  <si>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</si>
  <si>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</si>
  <si>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</si>
  <si>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</si>
  <si>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</si>
  <si>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</si>
  <si>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</si>
  <si>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</si>
  <si>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</si>
  <si>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</si>
  <si>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</si>
  <si>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</si>
  <si>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</si>
  <si>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</si>
  <si>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</si>
  <si>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</si>
  <si>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</si>
  <si>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</si>
  <si>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</si>
  <si>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</si>
  <si>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</si>
  <si>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</si>
  <si>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</si>
  <si>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</si>
  <si>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</si>
  <si>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</si>
  <si>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</si>
  <si>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</si>
  <si>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</si>
  <si>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</si>
  <si>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</si>
  <si>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</si>
  <si>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</si>
  <si>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</si>
  <si>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</si>
  <si>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</si>
  <si>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</si>
  <si>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</si>
  <si>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</si>
  <si>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</si>
  <si>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</si>
  <si>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</si>
  <si>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</si>
  <si>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</si>
  <si>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</si>
  <si>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</si>
  <si>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</si>
  <si>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</si>
  <si>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</si>
  <si>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</si>
  <si>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</si>
  <si>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</si>
  <si>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</si>
  <si>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</si>
  <si>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</si>
  <si>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</si>
  <si>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</si>
  <si>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</si>
  <si>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</si>
  <si>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</si>
  <si>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</si>
  <si>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</si>
  <si>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</si>
  <si>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</si>
  <si>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</si>
  <si>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</si>
  <si>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</si>
  <si>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</si>
  <si>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</si>
  <si>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</si>
  <si>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</si>
  <si>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</si>
  <si>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</si>
  <si>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</si>
  <si>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</si>
  <si>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</si>
  <si>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</si>
  <si>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</si>
  <si>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</si>
  <si>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</si>
  <si>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</si>
  <si>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</si>
  <si>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</si>
  <si>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</si>
  <si>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</si>
  <si>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</si>
  <si>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</si>
  <si>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</si>
  <si>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</si>
  <si>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</si>
  <si>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</si>
  <si>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</si>
  <si>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</si>
  <si>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</si>
  <si>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</si>
  <si>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</si>
  <si>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</si>
  <si>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</si>
  <si>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</si>
  <si>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</si>
  <si>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</si>
  <si>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</si>
  <si>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</si>
  <si>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</si>
  <si>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</si>
  <si>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</si>
  <si>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</si>
  <si>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</si>
  <si>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</si>
  <si>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</si>
  <si>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</si>
  <si>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</si>
  <si>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</si>
  <si>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</si>
  <si>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</si>
  <si>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</si>
  <si>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</si>
  <si>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</si>
  <si>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</si>
  <si>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</si>
  <si>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</si>
  <si>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</si>
  <si>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</si>
  <si>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</si>
  <si>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</si>
  <si>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</si>
  <si>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</si>
  <si>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</si>
  <si>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</si>
  <si>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</si>
  <si>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</si>
  <si>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</si>
  <si>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</si>
  <si>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</si>
  <si>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</si>
  <si>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</si>
  <si>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</si>
  <si>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</si>
  <si>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</si>
  <si>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</si>
  <si>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</si>
  <si>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</si>
  <si>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</si>
  <si>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</si>
  <si>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</si>
  <si>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</si>
  <si>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</si>
  <si>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</si>
  <si>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</si>
  <si>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</si>
  <si>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</si>
  <si>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</si>
  <si>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</si>
  <si>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</si>
  <si>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</si>
  <si>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</si>
  <si>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</si>
  <si>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</si>
  <si>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</si>
  <si>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</si>
  <si>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</si>
  <si>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</si>
  <si>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</si>
  <si>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</si>
  <si>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</si>
  <si>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</si>
  <si>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</si>
  <si>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</si>
  <si>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</si>
  <si>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</si>
  <si>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</si>
  <si>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</si>
  <si>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</si>
  <si>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</si>
  <si>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</si>
  <si>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</si>
  <si>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</si>
  <si>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</si>
  <si>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</si>
  <si>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</si>
  <si>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</si>
  <si>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</si>
  <si>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</si>
  <si>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</si>
  <si>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</si>
  <si>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</si>
  <si>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</si>
  <si>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</si>
  <si>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</si>
  <si>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</si>
  <si>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</si>
  <si>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</si>
  <si>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</si>
  <si>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</si>
  <si>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</si>
  <si>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</si>
  <si>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</si>
  <si>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</si>
  <si>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</si>
  <si>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</si>
  <si>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</si>
  <si>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</si>
  <si>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</si>
  <si>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</si>
  <si>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</si>
  <si>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</si>
  <si>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</si>
  <si>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</si>
  <si>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</si>
  <si>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</si>
  <si>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</si>
  <si>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</si>
  <si>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</si>
  <si>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</si>
  <si>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</si>
  <si>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</si>
  <si>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</si>
  <si>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</si>
  <si>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</si>
  <si>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</si>
  <si>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</si>
  <si>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</si>
  <si>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</si>
  <si>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</si>
  <si>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</si>
  <si>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</si>
  <si>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</si>
  <si>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</si>
  <si>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</si>
  <si>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</si>
  <si>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</si>
  <si>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</si>
  <si>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</si>
  <si>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</si>
  <si>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</si>
  <si>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</si>
  <si>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</si>
  <si>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</si>
  <si>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</si>
  <si>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</si>
  <si>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</si>
  <si>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</si>
  <si>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</si>
  <si>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</si>
  <si>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</si>
  <si>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</si>
  <si>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</si>
  <si>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</si>
  <si>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</si>
  <si>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</si>
  <si>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</si>
  <si>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</si>
  <si>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</si>
  <si>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</si>
  <si>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</si>
  <si>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</si>
  <si>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</si>
  <si>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</si>
  <si>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</si>
  <si>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</si>
  <si>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</si>
  <si>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</si>
  <si>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</si>
  <si>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</si>
  <si>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</si>
  <si>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</si>
  <si>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</si>
  <si>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</si>
  <si>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</si>
  <si>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</si>
  <si>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</si>
  <si>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</si>
  <si>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</si>
  <si>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</si>
  <si>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</si>
  <si>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</si>
  <si>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</si>
  <si>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</si>
  <si>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</si>
  <si>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</si>
  <si>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</si>
  <si>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</si>
  <si>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</si>
  <si>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</si>
  <si>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</si>
  <si>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</si>
  <si>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</si>
  <si>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</si>
  <si>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</si>
  <si>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</si>
  <si>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</si>
  <si>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</si>
  <si>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</si>
  <si>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</si>
  <si>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</si>
  <si>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</si>
  <si>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</si>
  <si>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</si>
  <si>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</si>
  <si>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</si>
  <si>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</si>
  <si>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</si>
  <si>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</si>
  <si>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</si>
  <si>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</si>
  <si>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</si>
  <si>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</si>
  <si>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</si>
  <si>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</si>
  <si>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</si>
  <si>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</si>
  <si>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</si>
  <si>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</si>
  <si>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</si>
  <si>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</si>
  <si>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</si>
  <si>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</si>
  <si>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</si>
  <si>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</si>
  <si>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</si>
  <si>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</si>
  <si>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</si>
  <si>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</si>
  <si>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</si>
  <si>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</si>
  <si>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</si>
  <si>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</si>
  <si>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</si>
  <si>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</si>
  <si>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</si>
  <si>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</si>
  <si>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</si>
  <si>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</si>
  <si>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</si>
  <si>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</si>
  <si>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</si>
  <si>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</si>
  <si>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</si>
  <si>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</si>
  <si>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</si>
  <si>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</si>
  <si>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</si>
  <si>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</si>
  <si>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</si>
  <si>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</si>
  <si>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</si>
  <si>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</si>
  <si>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</si>
  <si>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</si>
  <si>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</si>
  <si>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</si>
  <si>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</si>
  <si>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</si>
  <si>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</si>
  <si>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</si>
  <si>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</si>
  <si>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</si>
  <si>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</si>
  <si>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</si>
  <si>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</si>
  <si>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</si>
  <si>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</si>
  <si>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</si>
  <si>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</si>
  <si>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</si>
  <si>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</si>
  <si>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</si>
  <si>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</si>
  <si>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</si>
  <si>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</si>
  <si>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</si>
  <si>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</si>
  <si>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</si>
  <si>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</si>
  <si>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</si>
  <si>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</si>
  <si>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</si>
  <si>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</si>
  <si>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</si>
  <si>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</si>
  <si>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</si>
  <si>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</si>
  <si>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</si>
  <si>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</si>
  <si>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</si>
  <si>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</si>
  <si>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</si>
  <si>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</si>
  <si>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</si>
  <si>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</si>
  <si>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</si>
  <si>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</si>
  <si>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</si>
  <si>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</si>
  <si>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</si>
  <si>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</si>
  <si>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</si>
  <si>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</si>
  <si>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</si>
  <si>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</si>
  <si>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</si>
  <si>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</si>
  <si>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</si>
  <si>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</si>
  <si>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</si>
  <si>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</si>
  <si>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</si>
  <si>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</si>
  <si>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</si>
  <si>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</si>
  <si>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</si>
  <si>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</si>
  <si>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</si>
  <si>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</si>
  <si>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</si>
  <si>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</si>
  <si>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</si>
  <si>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</si>
  <si>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</si>
  <si>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</si>
  <si>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</si>
  <si>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</si>
  <si>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</si>
  <si>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</si>
  <si>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</si>
  <si>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</si>
  <si>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</si>
  <si>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</si>
  <si>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</si>
  <si>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</si>
  <si>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</si>
  <si>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</si>
  <si>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</si>
  <si>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</si>
  <si>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</si>
  <si>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</si>
  <si>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</si>
  <si>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</si>
  <si>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</si>
  <si>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</si>
  <si>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</si>
  <si>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</si>
  <si>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</si>
  <si>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</si>
  <si>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</si>
  <si>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</si>
  <si>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</si>
  <si>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</si>
  <si>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</si>
  <si>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</si>
  <si>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</si>
  <si>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</si>
  <si>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</si>
  <si>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</si>
  <si>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</si>
  <si>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</si>
  <si>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</si>
  <si>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</si>
  <si>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</si>
  <si>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</si>
  <si>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</si>
  <si>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</si>
  <si>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</si>
  <si>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</si>
  <si>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</si>
  <si>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</si>
  <si>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</si>
  <si>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</si>
  <si>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</si>
  <si>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</si>
  <si>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</si>
  <si>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</si>
  <si>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</si>
  <si>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</si>
  <si>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</si>
  <si>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</si>
  <si>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</si>
  <si>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</si>
  <si>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</si>
  <si>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</si>
  <si>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</si>
  <si>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</si>
  <si>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</si>
  <si>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</si>
  <si>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</si>
  <si>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</si>
  <si>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</si>
  <si>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</si>
  <si>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</si>
  <si>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</si>
  <si>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</si>
  <si>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</si>
  <si>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</si>
  <si>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</si>
  <si>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</si>
  <si>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</si>
  <si>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</si>
  <si>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</si>
  <si>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</si>
  <si>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</si>
  <si>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</si>
  <si>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</si>
  <si>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</si>
  <si>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</si>
  <si>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</si>
  <si>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</si>
  <si>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</si>
  <si>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</si>
  <si>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</si>
  <si>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</si>
  <si>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</si>
  <si>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</si>
  <si>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</si>
  <si>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</si>
  <si>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</si>
  <si>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</si>
  <si>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</si>
  <si>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</si>
  <si>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</si>
  <si>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</si>
  <si>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</si>
  <si>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</si>
  <si>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</si>
  <si>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</si>
  <si>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</si>
  <si>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</si>
  <si>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</si>
  <si>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</si>
  <si>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</si>
  <si>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</si>
  <si>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</si>
  <si>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</si>
  <si>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</si>
  <si>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</si>
  <si>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</si>
  <si>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</si>
  <si>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</si>
  <si>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</si>
  <si>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</si>
  <si>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</si>
  <si>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</si>
  <si>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</si>
  <si>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</si>
  <si>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</si>
  <si>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</si>
  <si>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</si>
  <si>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</si>
  <si>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</si>
  <si>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</si>
  <si>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</si>
  <si>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</si>
  <si>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</si>
  <si>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</si>
  <si>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</si>
  <si>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</si>
  <si>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</si>
  <si>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</si>
  <si>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</si>
  <si>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</si>
  <si>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</si>
  <si>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</si>
  <si>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</si>
  <si>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</si>
  <si>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</si>
  <si>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</si>
  <si>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</si>
  <si>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</si>
  <si>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</si>
  <si>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</si>
  <si>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</si>
  <si>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</si>
  <si>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</si>
  <si>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</si>
  <si>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</si>
  <si>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</si>
  <si>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</si>
  <si>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</si>
  <si>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</si>
  <si>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</si>
  <si>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</si>
  <si>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</si>
  <si>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</si>
  <si>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</si>
  <si>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</si>
  <si>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</si>
  <si>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</si>
  <si>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</si>
  <si>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</si>
  <si>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</si>
  <si>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</si>
  <si>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</si>
  <si>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</si>
  <si>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</si>
  <si>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</si>
  <si>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</si>
  <si>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</si>
  <si>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</si>
  <si>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</si>
  <si>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</si>
  <si>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</si>
  <si>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</si>
  <si>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</si>
  <si>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</si>
  <si>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</si>
  <si>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</si>
  <si>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</si>
  <si>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</si>
  <si>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</si>
  <si>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</si>
  <si>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</si>
  <si>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</si>
  <si>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</si>
  <si>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</si>
  <si>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</si>
  <si>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</si>
  <si>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</si>
  <si>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</si>
  <si>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</si>
  <si>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</si>
  <si>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</si>
  <si>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</si>
  <si>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</si>
  <si>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</si>
  <si>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</si>
  <si>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</si>
  <si>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</si>
  <si>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</si>
  <si>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</si>
  <si>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</si>
  <si>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</si>
  <si>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</si>
  <si>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</si>
  <si>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</si>
  <si>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</si>
  <si>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</si>
  <si>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</si>
  <si>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</si>
  <si>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</si>
  <si>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</si>
  <si>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</si>
  <si>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</si>
  <si>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</si>
  <si>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</si>
  <si>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</si>
  <si>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</si>
  <si>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</si>
  <si>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</si>
  <si>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</si>
  <si>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</si>
  <si>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</si>
  <si>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</si>
  <si>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</si>
  <si>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</si>
  <si>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</si>
  <si>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</si>
  <si>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</si>
  <si>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</si>
  <si>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</si>
  <si>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</si>
  <si>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</si>
  <si>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</si>
  <si>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</si>
  <si>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</si>
  <si>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</si>
  <si>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</si>
  <si>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</si>
  <si>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</si>
  <si>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</si>
  <si>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</si>
  <si>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</si>
  <si>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</si>
  <si>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</si>
  <si>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</si>
  <si>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</si>
  <si>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</si>
  <si>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</si>
  <si>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</si>
  <si>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</si>
  <si>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</si>
  <si>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</si>
  <si>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</si>
  <si>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</si>
  <si>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</si>
  <si>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</si>
  <si>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</si>
  <si>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</si>
  <si>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</si>
  <si>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</si>
  <si>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</si>
  <si>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</si>
  <si>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</si>
  <si>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</si>
  <si>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</si>
  <si>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</si>
  <si>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</si>
  <si>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</si>
  <si>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</si>
  <si>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</si>
  <si>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</si>
  <si>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</si>
  <si>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</si>
  <si>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</si>
  <si>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</si>
  <si>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</si>
  <si>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</si>
  <si>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</si>
  <si>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</si>
  <si>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</si>
  <si>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</si>
  <si>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</si>
  <si>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</si>
  <si>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</si>
  <si>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</si>
  <si>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</si>
  <si>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</si>
  <si>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</si>
  <si>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</si>
  <si>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</si>
  <si>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</si>
  <si>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</si>
  <si>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</si>
  <si>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</si>
  <si>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</si>
  <si>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</si>
  <si>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</si>
  <si>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</si>
  <si>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</si>
  <si>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</si>
  <si>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</si>
  <si>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</si>
  <si>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</si>
  <si>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</si>
  <si>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</si>
  <si>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</si>
  <si>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</si>
  <si>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</si>
  <si>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</si>
  <si>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</si>
  <si>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</si>
  <si>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</si>
  <si>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</si>
  <si>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</si>
  <si>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</si>
  <si>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</si>
  <si>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</si>
  <si>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</si>
  <si>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</si>
  <si>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</si>
  <si>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</si>
  <si>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</si>
  <si>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</si>
  <si>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</si>
  <si>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</si>
  <si>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</si>
  <si>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</si>
  <si>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</si>
  <si>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</si>
  <si>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</si>
  <si>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</si>
  <si>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</si>
  <si>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</si>
  <si>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</si>
  <si>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</si>
  <si>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</si>
  <si>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</si>
  <si>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</si>
  <si>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</si>
  <si>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</si>
  <si>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</si>
  <si>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</si>
  <si>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</si>
  <si>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</si>
  <si>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</si>
  <si>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</si>
  <si>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</si>
  <si>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</si>
  <si>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</si>
  <si>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</si>
  <si>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</si>
  <si>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</si>
  <si>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</si>
  <si>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</si>
  <si>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</si>
  <si>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</si>
  <si>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</si>
  <si>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</si>
  <si>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</si>
  <si>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</si>
  <si>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</si>
  <si>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</si>
  <si>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</si>
  <si>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</si>
  <si>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</si>
  <si>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</si>
  <si>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</si>
  <si>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</si>
  <si>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</si>
  <si>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</si>
  <si>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</si>
  <si>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</si>
  <si>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</si>
  <si>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</si>
  <si>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</si>
  <si>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</si>
  <si>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</si>
  <si>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</si>
  <si>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</si>
  <si>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</si>
  <si>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</si>
  <si>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</si>
  <si>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</si>
  <si>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</si>
  <si>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</si>
  <si>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</si>
  <si>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</si>
  <si>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</si>
  <si>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</si>
  <si>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</si>
  <si>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</si>
  <si>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</si>
  <si>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</si>
  <si>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</si>
  <si>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</si>
  <si>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</si>
  <si>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</si>
  <si>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</si>
  <si>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</si>
  <si>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</si>
  <si>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</si>
  <si>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</si>
  <si>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</si>
  <si>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</si>
  <si>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</si>
  <si>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</si>
  <si>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</si>
  <si>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</si>
  <si>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</si>
  <si>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</si>
  <si>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</si>
  <si>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</si>
  <si>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</si>
  <si>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</si>
  <si>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</si>
  <si>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</si>
  <si>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</si>
  <si>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</si>
  <si>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</si>
  <si>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</si>
  <si>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</si>
  <si>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</si>
  <si>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</si>
  <si>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</si>
  <si>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</si>
  <si>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</si>
  <si>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</si>
  <si>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</si>
  <si>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</si>
  <si>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</si>
  <si>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</si>
  <si>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</si>
  <si>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</si>
  <si>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</si>
  <si>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</si>
  <si>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</si>
  <si>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</si>
  <si>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</si>
  <si>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</si>
  <si>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</si>
  <si>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</si>
  <si>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</si>
  <si>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</si>
  <si>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</si>
  <si>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</si>
  <si>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</si>
  <si>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</si>
  <si>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</si>
  <si>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</si>
  <si>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</si>
  <si>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</si>
  <si>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</si>
  <si>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</si>
  <si>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</si>
  <si>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</si>
  <si>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</si>
  <si>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</si>
  <si>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</si>
  <si>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</si>
  <si>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</si>
  <si>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</si>
  <si>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</si>
  <si>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</si>
  <si>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</si>
  <si>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</si>
  <si>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</si>
  <si>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</si>
  <si>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</si>
  <si>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</si>
  <si>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</si>
  <si>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</si>
  <si>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</si>
  <si>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</si>
  <si>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</si>
  <si>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</si>
  <si>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</si>
  <si>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</si>
  <si>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</si>
  <si>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</si>
  <si>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</si>
  <si>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</si>
  <si>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</si>
  <si>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</si>
  <si>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</si>
  <si>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</si>
  <si>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</si>
  <si>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</si>
  <si>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</si>
  <si>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</si>
  <si>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</si>
  <si>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</si>
  <si>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</si>
  <si>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</si>
  <si>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</si>
  <si>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</si>
  <si>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</si>
  <si>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</si>
  <si>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</si>
  <si>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</si>
  <si>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</si>
  <si>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</si>
  <si>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</si>
  <si>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</si>
  <si>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</si>
  <si>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</si>
  <si>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</si>
  <si>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</si>
  <si>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</si>
  <si>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</si>
  <si>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</si>
  <si>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</si>
  <si>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</si>
  <si>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</si>
  <si>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</si>
  <si>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</si>
  <si>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</si>
  <si>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</si>
  <si>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</si>
  <si>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</si>
  <si>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</si>
  <si>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</si>
  <si>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</si>
  <si>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</si>
  <si>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</si>
  <si>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</si>
  <si>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</si>
  <si>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</si>
  <si>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</si>
  <si>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</si>
  <si>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</si>
  <si>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</si>
  <si>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</si>
  <si>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</si>
  <si>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</si>
  <si>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</si>
  <si>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</si>
  <si>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</si>
  <si>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</si>
  <si>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</si>
  <si>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</si>
  <si>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</si>
  <si>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</si>
  <si>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</si>
  <si>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</si>
  <si>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</si>
  <si>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</si>
  <si>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</si>
  <si>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</si>
  <si>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</si>
  <si>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</si>
  <si>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</si>
  <si>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</si>
  <si>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</si>
  <si>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</si>
  <si>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</si>
  <si>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</si>
  <si>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</si>
  <si>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</si>
  <si>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</si>
  <si>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</si>
  <si>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</si>
  <si>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</si>
  <si>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</si>
  <si>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</si>
  <si>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</si>
  <si>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</si>
  <si>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</si>
  <si>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</si>
  <si>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</si>
  <si>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</si>
  <si>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</si>
  <si>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</si>
  <si>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</si>
  <si>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</si>
  <si>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</si>
  <si>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</si>
  <si>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</si>
  <si>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</si>
  <si>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</si>
  <si>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</si>
  <si>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</si>
  <si>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</si>
  <si>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</si>
  <si>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</si>
  <si>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</si>
  <si>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</si>
  <si>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</si>
  <si>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</si>
  <si>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</si>
  <si>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</si>
  <si>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</si>
  <si>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</si>
  <si>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</si>
  <si>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</si>
  <si>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</si>
  <si>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</si>
  <si>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</si>
  <si>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</si>
  <si>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</si>
  <si>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</si>
  <si>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</si>
  <si>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</si>
  <si>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</si>
  <si>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</si>
  <si>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</si>
  <si>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</si>
  <si>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</si>
  <si>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</si>
  <si>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</si>
  <si>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</si>
  <si>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</si>
  <si>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</si>
  <si>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</si>
  <si>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</si>
  <si>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</si>
  <si>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</si>
  <si>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</si>
  <si>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</si>
  <si>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</si>
  <si>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</si>
  <si>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</si>
  <si>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</si>
  <si>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</si>
  <si>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</si>
  <si>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</si>
  <si>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</si>
  <si>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</si>
  <si>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</si>
  <si>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</si>
  <si>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</si>
  <si>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</si>
  <si>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</si>
  <si>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</si>
  <si>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</si>
  <si>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</si>
  <si>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</si>
  <si>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</si>
  <si>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</si>
  <si>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</si>
  <si>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</si>
  <si>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</si>
  <si>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</si>
  <si>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</si>
  <si>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</si>
  <si>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</si>
  <si>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</si>
  <si>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</si>
  <si>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</si>
  <si>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</si>
  <si>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</si>
  <si>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</si>
  <si>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</si>
  <si>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</si>
  <si>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</si>
  <si>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</si>
  <si>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</si>
  <si>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</si>
  <si>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</si>
  <si>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</si>
  <si>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</si>
  <si>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</si>
  <si>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</si>
  <si>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</si>
  <si>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</si>
  <si>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</si>
  <si>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</si>
  <si>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</si>
  <si>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</si>
  <si>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</si>
  <si>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</si>
  <si>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</si>
  <si>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</si>
  <si>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</si>
  <si>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</si>
  <si>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</si>
  <si>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</si>
  <si>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</si>
  <si>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</si>
  <si>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</si>
  <si>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</si>
  <si>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</si>
  <si>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</si>
  <si>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</si>
  <si>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</si>
  <si>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</si>
  <si>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</si>
  <si>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</si>
  <si>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</si>
  <si>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</si>
  <si>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</si>
  <si>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</si>
  <si>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</si>
  <si>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</si>
  <si>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</si>
  <si>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</si>
  <si>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</si>
  <si>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</si>
  <si>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</si>
  <si>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</si>
  <si>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</si>
  <si>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</si>
  <si>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</si>
  <si>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</si>
  <si>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</si>
  <si>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</si>
  <si>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</si>
  <si>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</si>
  <si>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</si>
  <si>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</si>
  <si>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</si>
  <si>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</si>
  <si>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</si>
  <si>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</si>
  <si>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</si>
  <si>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</si>
  <si>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</si>
  <si>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</si>
  <si>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</si>
  <si>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</si>
  <si>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</si>
  <si>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</si>
  <si>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</si>
  <si>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</si>
  <si>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</si>
  <si>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</si>
  <si>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</si>
  <si>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</si>
  <si>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</si>
  <si>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</si>
  <si>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</si>
  <si>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</si>
  <si>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</si>
  <si>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</si>
  <si>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</si>
  <si>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</si>
  <si>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</si>
  <si>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</si>
  <si>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</si>
  <si>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</si>
  <si>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</si>
  <si>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</si>
  <si>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</si>
  <si>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</si>
  <si>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</si>
  <si>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</si>
  <si>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</si>
  <si>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</si>
  <si>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</si>
  <si>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</si>
  <si>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</si>
  <si>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</si>
  <si>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</si>
  <si>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</si>
  <si>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</si>
  <si>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</si>
  <si>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</si>
  <si>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</si>
  <si>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</si>
  <si>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</si>
  <si>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</si>
  <si>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</si>
  <si>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</si>
  <si>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</si>
  <si>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</si>
  <si>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</si>
  <si>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</si>
  <si>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</si>
  <si>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</si>
  <si>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</si>
  <si>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</si>
  <si>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</si>
  <si>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</si>
  <si>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</si>
  <si>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</si>
  <si>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</si>
  <si>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</si>
  <si>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</si>
  <si>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</si>
  <si>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</si>
  <si>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</si>
  <si>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</si>
  <si>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</si>
  <si>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</si>
  <si>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</si>
  <si>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</si>
  <si>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</si>
  <si>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</si>
  <si>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</si>
  <si>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</si>
  <si>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</si>
  <si>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</si>
  <si>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</si>
  <si>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</si>
  <si>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</si>
  <si>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</si>
  <si>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</si>
  <si>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</si>
  <si>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</si>
  <si>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</si>
  <si>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</si>
  <si>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</si>
  <si>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</si>
  <si>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</si>
  <si>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</si>
  <si>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</si>
  <si>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</si>
  <si>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</si>
  <si>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</si>
  <si>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</si>
  <si>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</si>
  <si>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</si>
  <si>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</si>
  <si>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</si>
  <si>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</si>
  <si>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</si>
  <si>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</si>
  <si>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</si>
  <si>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</si>
  <si>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</si>
  <si>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</si>
  <si>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</si>
  <si>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</si>
  <si>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</si>
  <si>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</si>
  <si>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</si>
  <si>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</si>
  <si>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</si>
  <si>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</si>
  <si>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</si>
  <si>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</si>
  <si>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</si>
  <si>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</si>
  <si>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</si>
  <si>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</si>
  <si>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</si>
  <si>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</si>
  <si>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</si>
  <si>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</si>
  <si>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</si>
  <si>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</si>
  <si>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</si>
  <si>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</si>
  <si>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</si>
  <si>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</si>
  <si>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</si>
  <si>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</si>
  <si>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</si>
  <si>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</si>
  <si>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</si>
  <si>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</si>
  <si>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</si>
  <si>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</si>
  <si>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</si>
  <si>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</si>
  <si>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</si>
  <si>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</si>
  <si>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</si>
  <si>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</si>
  <si>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</si>
  <si>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</si>
  <si>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</si>
  <si>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</si>
  <si>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</si>
  <si>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</si>
  <si>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</si>
  <si>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</si>
  <si>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</si>
  <si>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</si>
  <si>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</si>
  <si>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</si>
  <si>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</si>
  <si>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</si>
  <si>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</si>
  <si>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</si>
  <si>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</si>
  <si>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</si>
  <si>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</si>
  <si>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</si>
  <si>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</si>
  <si>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</si>
  <si>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</si>
  <si>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</si>
  <si>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</si>
  <si>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</si>
  <si>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</si>
  <si>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</si>
  <si>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</si>
  <si>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</si>
  <si>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</si>
  <si>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</si>
  <si>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</si>
  <si>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</si>
  <si>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</si>
  <si>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</si>
  <si>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</si>
  <si>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</si>
  <si>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</si>
  <si>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</si>
  <si>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</si>
  <si>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</si>
  <si>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</si>
  <si>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</si>
  <si>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</si>
  <si>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</si>
  <si>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</si>
  <si>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</si>
  <si>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</si>
  <si>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</si>
  <si>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</si>
  <si>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</si>
  <si>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</si>
  <si>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</si>
  <si>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</si>
  <si>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</si>
  <si>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</si>
  <si>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</si>
  <si>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</si>
  <si>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</si>
  <si>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</si>
  <si>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</si>
  <si>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</si>
  <si>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</si>
  <si>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</si>
  <si>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</si>
  <si>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</si>
  <si>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</si>
  <si>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</si>
  <si>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</si>
  <si>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</si>
  <si>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</si>
  <si>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</si>
  <si>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</si>
  <si>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</si>
  <si>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</si>
  <si>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</si>
  <si>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</si>
  <si>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</si>
  <si>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</si>
  <si>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</si>
  <si>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</si>
  <si>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</si>
  <si>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</si>
  <si>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</si>
  <si>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</si>
  <si>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</si>
  <si>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</si>
  <si>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</si>
  <si>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</si>
  <si>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</si>
  <si>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</si>
  <si>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</si>
  <si>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</si>
  <si>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</si>
  <si>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</si>
  <si>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</si>
  <si>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</si>
  <si>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</si>
  <si>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</si>
  <si>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</si>
  <si>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</si>
  <si>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</si>
  <si>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</si>
  <si>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</si>
  <si>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</si>
  <si>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</si>
  <si>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</si>
  <si>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</si>
  <si>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</si>
  <si>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</si>
  <si>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</si>
  <si>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</si>
  <si>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</si>
  <si>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</si>
  <si>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</si>
  <si>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</si>
  <si>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</si>
  <si>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</si>
  <si>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</si>
  <si>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</si>
  <si>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</si>
  <si>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</si>
  <si>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</si>
  <si>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</si>
  <si>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</si>
  <si>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</si>
  <si>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</si>
  <si>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</si>
  <si>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</si>
  <si>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</si>
  <si>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</si>
  <si>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</si>
  <si>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</si>
  <si>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</si>
  <si>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</si>
  <si>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</si>
  <si>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</si>
  <si>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</si>
  <si>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</si>
  <si>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</si>
  <si>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</si>
  <si>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</si>
  <si>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</si>
  <si>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</si>
  <si>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</si>
  <si>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</si>
  <si>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</si>
  <si>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</si>
  <si>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</si>
  <si>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</si>
  <si>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</si>
  <si>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</si>
  <si>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</si>
  <si>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</si>
  <si>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</si>
  <si>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</si>
  <si>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</si>
  <si>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</si>
  <si>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</si>
  <si>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</si>
  <si>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</si>
  <si>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</si>
  <si>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</si>
  <si>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</si>
  <si>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</si>
  <si>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</si>
  <si>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</si>
  <si>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</si>
  <si>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</si>
  <si>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</si>
  <si>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</si>
  <si>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</si>
  <si>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</si>
  <si>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</si>
  <si>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</si>
  <si>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</si>
  <si>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</si>
  <si>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</si>
  <si>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</si>
  <si>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</si>
  <si>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</si>
  <si>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</si>
  <si>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</si>
  <si>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</si>
  <si>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</si>
  <si>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</si>
  <si>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</si>
  <si>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</si>
  <si>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</si>
  <si>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</si>
  <si>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</si>
  <si>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</si>
  <si>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</si>
  <si>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</si>
  <si>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</si>
  <si>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</si>
  <si>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</si>
  <si>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</si>
  <si>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</si>
  <si>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</si>
  <si>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</si>
  <si>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</si>
  <si>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</si>
  <si>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</si>
  <si>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</si>
  <si>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</si>
  <si>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</si>
  <si>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</si>
  <si>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</si>
  <si>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</si>
  <si>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</si>
  <si>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</si>
  <si>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</si>
  <si>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</si>
  <si>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</si>
  <si>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</si>
  <si>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</si>
  <si>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</si>
  <si>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</si>
  <si>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</si>
  <si>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</si>
  <si>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</si>
  <si>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</si>
  <si>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</si>
  <si>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</si>
  <si>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</si>
  <si>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</si>
  <si>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</si>
  <si>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</si>
  <si>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</si>
  <si>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</si>
  <si>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</si>
  <si>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</si>
  <si>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</si>
  <si>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</si>
  <si>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</si>
  <si>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</si>
  <si>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</si>
  <si>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</si>
  <si>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</si>
  <si>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</si>
  <si>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</si>
  <si>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</si>
  <si>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</si>
  <si>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</si>
  <si>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</si>
  <si>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</si>
  <si>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</si>
  <si>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</si>
  <si>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</si>
  <si>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</si>
  <si>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</si>
  <si>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</si>
  <si>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</si>
  <si>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</si>
  <si>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</si>
  <si>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</si>
  <si>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</si>
  <si>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</si>
  <si>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</si>
  <si>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</si>
  <si>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</si>
  <si>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</si>
  <si>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</si>
  <si>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</si>
  <si>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</si>
  <si>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</si>
  <si>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</si>
  <si>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</si>
  <si>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</si>
  <si>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</si>
  <si>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</si>
  <si>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</si>
  <si>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</si>
  <si>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</si>
  <si>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</si>
  <si>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</si>
  <si>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</si>
  <si>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</si>
  <si>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</si>
  <si>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</si>
  <si>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</si>
  <si>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</si>
  <si>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</si>
  <si>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</si>
  <si>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</si>
  <si>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</si>
  <si>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</si>
  <si>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</si>
  <si>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</si>
  <si>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</si>
  <si>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</si>
  <si>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</si>
  <si>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</si>
  <si>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</si>
  <si>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</si>
  <si>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</si>
  <si>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</si>
  <si>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</si>
  <si>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</si>
  <si>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</si>
  <si>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</si>
  <si>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</si>
  <si>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</si>
  <si>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</si>
  <si>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</si>
  <si>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</si>
  <si>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</si>
  <si>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</si>
  <si>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</si>
  <si>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</si>
  <si>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</si>
  <si>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</si>
  <si>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</si>
  <si>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</si>
  <si>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</si>
  <si>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</si>
  <si>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</si>
  <si>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</si>
  <si>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</si>
  <si>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</si>
  <si>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</si>
  <si>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</si>
  <si>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</si>
  <si>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</si>
  <si>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</si>
  <si>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</si>
  <si>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</si>
  <si>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</si>
  <si>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</si>
  <si>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</si>
  <si>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</si>
  <si>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</si>
  <si>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</si>
  <si>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</si>
  <si>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</si>
  <si>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</si>
  <si>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</si>
  <si>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</si>
  <si>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</si>
  <si>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</si>
  <si>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</si>
  <si>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</si>
  <si>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</si>
  <si>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</si>
  <si>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</si>
  <si>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</si>
  <si>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</si>
  <si>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</si>
  <si>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</si>
  <si>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</si>
  <si>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</si>
  <si>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</si>
  <si>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</si>
  <si>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</si>
  <si>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</si>
  <si>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</si>
  <si>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</si>
  <si>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</si>
  <si>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</si>
  <si>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</si>
  <si>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</si>
  <si>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</si>
  <si>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</si>
  <si>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</si>
  <si>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</si>
  <si>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</si>
  <si>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</si>
  <si>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</si>
  <si>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</si>
  <si>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</si>
  <si>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</si>
  <si>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</si>
  <si>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</si>
  <si>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</si>
  <si>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</si>
  <si>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</si>
  <si>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</si>
  <si>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</si>
  <si>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</si>
  <si>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</si>
  <si>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</si>
  <si>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</si>
  <si>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</si>
  <si>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</si>
  <si>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</si>
  <si>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</si>
  <si>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</si>
  <si>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</si>
  <si>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</si>
  <si>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</si>
  <si>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</si>
  <si>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</si>
  <si>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</si>
  <si>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</si>
  <si>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</si>
  <si>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</si>
  <si>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</si>
  <si>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</si>
  <si>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</si>
  <si>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</si>
  <si>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</si>
  <si>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</si>
  <si>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</si>
  <si>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</si>
  <si>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</si>
  <si>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</si>
  <si>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</si>
  <si>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</si>
  <si>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</si>
  <si>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</si>
  <si>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</si>
  <si>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</si>
  <si>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</si>
  <si>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</si>
  <si>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</si>
  <si>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</si>
  <si>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</si>
  <si>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</si>
  <si>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</si>
  <si>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</si>
  <si>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</si>
  <si>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</si>
  <si>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</si>
  <si>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</si>
  <si>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</si>
  <si>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</si>
  <si>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</si>
  <si>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</si>
  <si>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</si>
  <si>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</si>
  <si>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</si>
  <si>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</si>
  <si>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</si>
  <si>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</si>
  <si>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</si>
  <si>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</si>
  <si>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</si>
  <si>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</si>
  <si>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</si>
  <si>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</si>
  <si>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</si>
  <si>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</si>
  <si>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</si>
  <si>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</si>
  <si>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</si>
  <si>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</si>
  <si>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</si>
  <si>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</si>
  <si>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</si>
  <si>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</si>
  <si>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</si>
  <si>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</si>
  <si>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</si>
  <si>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</si>
  <si>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</si>
  <si>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</si>
  <si>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</si>
  <si>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</si>
  <si>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</si>
  <si>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</si>
  <si>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</si>
  <si>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</si>
  <si>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</si>
  <si>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</si>
  <si>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</si>
  <si>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</si>
  <si>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</si>
  <si>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</si>
  <si>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</si>
  <si>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</si>
  <si>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</si>
  <si>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</si>
  <si>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</si>
  <si>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</si>
  <si>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</si>
  <si>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</si>
  <si>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</si>
  <si>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</si>
  <si>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</si>
  <si>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</si>
  <si>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</si>
  <si>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</si>
  <si>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</si>
  <si>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</si>
  <si>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</si>
  <si>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</si>
  <si>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</si>
  <si>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</si>
  <si>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</si>
  <si>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</si>
  <si>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</si>
  <si>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</si>
  <si>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</si>
  <si>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</si>
  <si>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</si>
  <si>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</si>
  <si>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</si>
  <si>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</si>
  <si>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</si>
  <si>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</si>
  <si>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</si>
  <si>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</si>
  <si>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</si>
  <si>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</si>
  <si>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</si>
  <si>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</si>
  <si>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</si>
  <si>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</si>
  <si>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</si>
  <si>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</si>
  <si>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</si>
  <si>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</si>
  <si>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</si>
  <si>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</si>
  <si>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</si>
  <si>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</si>
  <si>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</si>
  <si>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</si>
  <si>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</si>
  <si>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</si>
  <si>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</si>
  <si>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</si>
  <si>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</si>
  <si>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</si>
  <si>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</si>
  <si>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</si>
  <si>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</si>
  <si>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</si>
  <si>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</si>
  <si>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</si>
  <si>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</si>
  <si>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</si>
  <si>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</si>
  <si>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</si>
  <si>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</si>
  <si>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</si>
  <si>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</si>
  <si>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</si>
  <si>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</si>
  <si>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</si>
  <si>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</si>
  <si>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</si>
  <si>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</si>
  <si>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</si>
  <si>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</si>
  <si>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</si>
  <si>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</si>
  <si>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</si>
  <si>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</si>
  <si>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</si>
  <si>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</si>
  <si>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</si>
  <si>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</si>
  <si>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</si>
  <si>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</si>
  <si>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</si>
  <si>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</si>
  <si>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</si>
  <si>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</si>
  <si>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</si>
  <si>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</si>
  <si>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</si>
  <si>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</si>
  <si>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</si>
  <si>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</si>
  <si>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</si>
  <si>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</si>
  <si>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</si>
  <si>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</si>
  <si>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</si>
  <si>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</si>
  <si>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</si>
  <si>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</si>
  <si>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</si>
  <si>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</si>
  <si>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</si>
  <si>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</si>
  <si>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</si>
  <si>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</si>
  <si>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</si>
  <si>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</si>
  <si>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</si>
  <si>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</si>
  <si>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</si>
  <si>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</si>
  <si>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</si>
  <si>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</si>
  <si>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</si>
  <si>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</si>
  <si>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</si>
  <si>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</si>
  <si>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</si>
  <si>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</si>
  <si>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</si>
  <si>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</si>
  <si>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</si>
  <si>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</si>
  <si>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</si>
  <si>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</si>
  <si>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</si>
  <si>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</si>
  <si>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</si>
  <si>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</si>
  <si>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</si>
  <si>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</si>
  <si>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</si>
  <si>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</si>
  <si>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</si>
  <si>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</si>
  <si>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</si>
  <si>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</si>
  <si>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</si>
  <si>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</si>
  <si>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</si>
  <si>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</si>
  <si>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</si>
  <si>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</si>
  <si>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</si>
  <si>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</si>
  <si>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</si>
  <si>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</si>
  <si>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</si>
  <si>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</si>
  <si>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</si>
  <si>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</si>
  <si>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</si>
  <si>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</si>
  <si>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</si>
  <si>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</si>
  <si>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</si>
  <si>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</si>
  <si>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</si>
  <si>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</si>
  <si>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</si>
  <si>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</si>
  <si>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</si>
  <si>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</si>
  <si>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</si>
  <si>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</si>
  <si>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</si>
  <si>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</si>
  <si>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</si>
  <si>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</si>
  <si>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</si>
  <si>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</si>
  <si>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</si>
  <si>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</si>
  <si>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</si>
  <si>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</si>
  <si>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</si>
  <si>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</si>
  <si>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</si>
  <si>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</si>
  <si>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</si>
  <si>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</si>
  <si>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</si>
  <si>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</si>
  <si>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</si>
  <si>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</si>
  <si>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</si>
  <si>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</si>
  <si>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</si>
  <si>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</si>
  <si>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</si>
  <si>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</si>
  <si>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</si>
  <si>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</si>
  <si>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</si>
  <si>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</si>
  <si>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</si>
  <si>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</si>
  <si>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</si>
  <si>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</si>
  <si>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</si>
  <si>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</si>
  <si>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</si>
  <si>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</si>
  <si>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</si>
  <si>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</si>
  <si>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</si>
  <si>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</si>
  <si>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</si>
  <si>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</si>
  <si>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</si>
  <si>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</si>
  <si>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</si>
  <si>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</si>
  <si>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</si>
  <si>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</si>
  <si>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</si>
  <si>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</si>
  <si>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</si>
  <si>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</si>
  <si>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</si>
  <si>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</si>
  <si>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</si>
  <si>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</si>
  <si>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</si>
  <si>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</si>
  <si>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</si>
  <si>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</si>
  <si>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</si>
  <si>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</si>
  <si>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</si>
  <si>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</si>
  <si>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</si>
  <si>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</si>
  <si>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</si>
  <si>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</si>
  <si>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</si>
  <si>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</si>
  <si>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</si>
  <si>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</si>
  <si>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</si>
  <si>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</si>
  <si>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</si>
  <si>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</si>
  <si>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</si>
  <si>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</si>
  <si>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</si>
  <si>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</si>
  <si>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</si>
  <si>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</si>
  <si>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</si>
  <si>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</si>
  <si>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</si>
  <si>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</si>
  <si>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</si>
  <si>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</si>
  <si>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</si>
  <si>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</si>
  <si>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</si>
  <si>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</si>
  <si>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</si>
  <si>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</si>
  <si>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</si>
  <si>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</si>
  <si>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</si>
  <si>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</si>
  <si>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</si>
  <si>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</si>
  <si>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</si>
  <si>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</si>
  <si>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</si>
  <si>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</si>
  <si>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</si>
  <si>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</si>
  <si>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</si>
  <si>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</si>
  <si>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</si>
  <si>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</si>
  <si>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</si>
  <si>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</si>
  <si>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</si>
  <si>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</si>
  <si>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</si>
  <si>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</si>
  <si>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</si>
  <si>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</si>
  <si>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</si>
  <si>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</si>
  <si>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</si>
  <si>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</si>
  <si>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</si>
  <si>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</si>
  <si>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</si>
  <si>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</si>
  <si>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</si>
  <si>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</si>
  <si>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</si>
  <si>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</si>
  <si>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</si>
  <si>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</si>
  <si>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</si>
  <si>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</si>
  <si>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</si>
  <si>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</si>
  <si>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</si>
  <si>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</si>
  <si>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</si>
  <si>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</si>
  <si>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</si>
  <si>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</si>
  <si>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</si>
  <si>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</si>
  <si>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</si>
  <si>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</si>
  <si>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</si>
  <si>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</si>
  <si>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</si>
  <si>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</si>
  <si>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</si>
  <si>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</si>
  <si>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</si>
  <si>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</si>
  <si>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</si>
  <si>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</si>
  <si>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</si>
  <si>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</si>
  <si>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</si>
  <si>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</si>
  <si>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</si>
  <si>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</si>
  <si>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</si>
  <si>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</si>
  <si>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</si>
  <si>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</si>
  <si>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</si>
  <si>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</si>
  <si>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</si>
  <si>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</si>
  <si>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</si>
  <si>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</si>
  <si>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</si>
  <si>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</si>
  <si>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</si>
  <si>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</si>
  <si>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</si>
  <si>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</si>
  <si>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</si>
  <si>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</si>
  <si>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</si>
  <si>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</si>
  <si>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</si>
  <si>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</si>
  <si>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</si>
  <si>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</si>
  <si>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</si>
  <si>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</si>
  <si>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</si>
  <si>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</si>
  <si>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</si>
  <si>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</si>
  <si>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</si>
  <si>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</si>
  <si>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</si>
  <si>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</si>
  <si>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</si>
  <si>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</si>
  <si>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</si>
  <si>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</si>
  <si>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</si>
  <si>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</si>
  <si>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</si>
  <si>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</si>
  <si>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</si>
  <si>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</si>
  <si>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</si>
  <si>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</si>
  <si>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</si>
  <si>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</si>
  <si>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</si>
  <si>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</si>
  <si>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</si>
  <si>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</si>
  <si>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</si>
  <si>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</si>
  <si>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</si>
  <si>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</si>
  <si>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</si>
  <si>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</si>
  <si>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</si>
  <si>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</si>
  <si>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</si>
  <si>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</si>
  <si>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</si>
  <si>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</si>
  <si>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</si>
  <si>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</si>
  <si>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</si>
  <si>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</si>
  <si>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</si>
  <si>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</si>
  <si>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</si>
  <si>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</si>
  <si>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</si>
  <si>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</si>
  <si>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</si>
  <si>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</si>
  <si>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</si>
  <si>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</si>
  <si>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</si>
  <si>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</si>
  <si>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</si>
  <si>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</si>
  <si>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</si>
  <si>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</si>
  <si>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</si>
  <si>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</si>
  <si>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</si>
  <si>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</si>
  <si>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</si>
  <si>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</si>
  <si>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</si>
  <si>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</si>
  <si>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</si>
  <si>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</si>
  <si>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</si>
  <si>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</si>
  <si>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</si>
  <si>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</si>
  <si>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</si>
  <si>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</si>
  <si>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</si>
  <si>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</si>
  <si>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</si>
  <si>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</si>
  <si>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</si>
  <si>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</si>
  <si>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</si>
  <si>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</si>
  <si>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</si>
  <si>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</si>
  <si>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</si>
  <si>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</si>
  <si>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</si>
  <si>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</si>
  <si>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</si>
  <si>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</si>
  <si>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</si>
  <si>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</si>
  <si>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</si>
  <si>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</si>
  <si>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</si>
  <si>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</si>
  <si>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</si>
  <si>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</si>
  <si>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</si>
  <si>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</si>
  <si>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</si>
  <si>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</si>
  <si>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</si>
  <si>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</si>
  <si>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</si>
  <si>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</si>
  <si>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</si>
  <si>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</si>
  <si>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</si>
  <si>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</si>
  <si>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</si>
  <si>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</si>
  <si>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</si>
  <si>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</si>
  <si>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</si>
  <si>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</si>
  <si>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</si>
  <si>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</si>
  <si>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</si>
  <si>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</si>
  <si>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</si>
  <si>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</si>
  <si>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</si>
  <si>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</si>
  <si>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</si>
  <si>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</si>
  <si>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</si>
  <si>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</si>
  <si>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</si>
  <si>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</si>
  <si>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</si>
  <si>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</si>
  <si>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</si>
  <si>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</si>
  <si>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</si>
  <si>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</si>
  <si>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</si>
  <si>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</si>
  <si>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</si>
  <si>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</si>
  <si>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</si>
  <si>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</si>
  <si>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</si>
  <si>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</si>
  <si>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</si>
  <si>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</si>
  <si>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</si>
  <si>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</si>
  <si>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</si>
  <si>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</si>
  <si>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</si>
  <si>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</si>
  <si>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</si>
  <si>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</si>
  <si>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</si>
  <si>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</si>
  <si>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</si>
  <si>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</si>
  <si>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</si>
  <si>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</si>
  <si>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</si>
  <si>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</si>
  <si>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</si>
  <si>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</si>
  <si>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</si>
  <si>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</si>
  <si>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</si>
  <si>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</si>
  <si>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</si>
  <si>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</si>
  <si>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</si>
  <si>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</si>
  <si>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</si>
  <si>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</si>
  <si>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</si>
  <si>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</si>
  <si>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</si>
  <si>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</si>
  <si>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</si>
  <si>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</si>
  <si>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</si>
  <si>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</si>
  <si>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</si>
  <si>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</si>
  <si>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</si>
  <si>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</si>
  <si>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</si>
  <si>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</si>
  <si>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</si>
  <si>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</si>
  <si>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</si>
  <si>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</si>
  <si>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</si>
  <si>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</si>
  <si>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</si>
  <si>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</si>
  <si>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</si>
  <si>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</si>
  <si>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</si>
  <si>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</si>
  <si>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</si>
  <si>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</si>
  <si>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</si>
  <si>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</si>
  <si>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</si>
  <si>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</si>
  <si>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</si>
  <si>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</si>
  <si>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</si>
  <si>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</si>
  <si>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</si>
  <si>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</si>
  <si>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</si>
  <si>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</si>
  <si>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</si>
  <si>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</si>
  <si>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</si>
  <si>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</si>
  <si>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</si>
  <si>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</si>
  <si>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</si>
  <si>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</si>
  <si>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</si>
  <si>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</si>
  <si>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</si>
  <si>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</si>
  <si>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</si>
  <si>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</si>
  <si>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</si>
  <si>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</si>
  <si>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</si>
  <si>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</si>
  <si>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</si>
  <si>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</si>
  <si>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</si>
  <si>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</si>
  <si>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</si>
  <si>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</si>
  <si>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</si>
  <si>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</si>
  <si>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</si>
  <si>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</si>
  <si>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</si>
  <si>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</si>
  <si>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</si>
  <si>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</si>
  <si>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</si>
  <si>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</si>
  <si>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</si>
  <si>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</si>
  <si>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</si>
  <si>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</si>
  <si>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</si>
  <si>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</si>
  <si>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</si>
  <si>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</si>
  <si>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</si>
  <si>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</si>
  <si>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</si>
  <si>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</si>
  <si>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</si>
  <si>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</si>
  <si>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</si>
  <si>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</si>
  <si>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</si>
  <si>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</si>
  <si>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</si>
  <si>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</si>
  <si>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</si>
  <si>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</si>
  <si>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</si>
  <si>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</si>
  <si>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</si>
  <si>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</si>
  <si>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</si>
  <si>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</si>
  <si>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</si>
  <si>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</si>
  <si>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</si>
  <si>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</si>
  <si>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</si>
  <si>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</si>
  <si>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</si>
  <si>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</si>
  <si>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</si>
  <si>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</si>
  <si>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</si>
  <si>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</si>
  <si>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</si>
  <si>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</si>
  <si>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</si>
  <si>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</si>
  <si>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</si>
  <si>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</si>
  <si>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</si>
  <si>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</si>
  <si>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</si>
  <si>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</si>
  <si>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</si>
  <si>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</si>
  <si>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</si>
  <si>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</si>
  <si>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</si>
  <si>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</si>
  <si>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</si>
  <si>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</si>
  <si>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</si>
  <si>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</si>
  <si>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</si>
  <si>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</si>
  <si>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</si>
  <si>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</si>
  <si>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</si>
  <si>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</si>
  <si>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</si>
  <si>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</si>
  <si>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</si>
  <si>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</si>
  <si>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</si>
  <si>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</si>
  <si>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</si>
  <si>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</si>
  <si>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</si>
  <si>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</si>
  <si>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</si>
  <si>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</si>
  <si>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</si>
  <si>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</si>
  <si>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</si>
  <si>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</si>
  <si>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</si>
  <si>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</si>
  <si>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</si>
  <si>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</si>
  <si>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</si>
  <si>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</si>
  <si>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</si>
  <si>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</si>
  <si>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</si>
  <si>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</si>
  <si>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</si>
  <si>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</si>
  <si>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</si>
  <si>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</si>
  <si>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</si>
  <si>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</si>
  <si>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</si>
  <si>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</si>
  <si>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</si>
  <si>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</si>
  <si>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</si>
  <si>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</si>
  <si>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</si>
  <si>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</si>
  <si>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</si>
  <si>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</si>
  <si>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</si>
  <si>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</si>
  <si>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</si>
  <si>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</si>
  <si>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</si>
  <si>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</si>
  <si>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</si>
  <si>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</si>
  <si>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</si>
  <si>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</si>
  <si>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</si>
  <si>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</si>
  <si>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</si>
  <si>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</si>
  <si>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</si>
  <si>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</si>
  <si>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</si>
  <si>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</si>
  <si>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</si>
  <si>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</si>
  <si>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</si>
  <si>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</si>
  <si>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</si>
  <si>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</si>
  <si>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</si>
  <si>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</si>
  <si>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</si>
  <si>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</si>
  <si>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</si>
  <si>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</si>
  <si>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</si>
  <si>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</si>
  <si>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</si>
  <si>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</si>
  <si>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</si>
  <si>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</si>
  <si>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</si>
  <si>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</si>
  <si>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</si>
  <si>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</si>
  <si>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</si>
  <si>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</si>
  <si>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</si>
  <si>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</si>
  <si>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</si>
  <si>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</si>
  <si>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</si>
  <si>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</si>
  <si>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</si>
  <si>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</si>
  <si>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</si>
  <si>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</si>
  <si>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</si>
  <si>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</si>
  <si>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</si>
  <si>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</si>
  <si>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</si>
  <si>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</si>
  <si>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</si>
  <si>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</si>
  <si>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</si>
  <si>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</si>
  <si>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</si>
  <si>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</si>
  <si>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</si>
  <si>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</si>
  <si>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</si>
  <si>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</si>
  <si>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</si>
  <si>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</si>
  <si>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</si>
  <si>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</si>
  <si>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</si>
  <si>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</si>
  <si>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</si>
  <si>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</si>
  <si>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</si>
  <si>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</si>
  <si>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</si>
  <si>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</si>
  <si>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</si>
  <si>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</si>
  <si>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</si>
  <si>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</si>
  <si>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</si>
  <si>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</si>
  <si>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</si>
  <si>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</si>
  <si>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</si>
  <si>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</si>
  <si>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</si>
  <si>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</si>
  <si>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</si>
  <si>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</si>
  <si>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</si>
  <si>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</si>
  <si>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</si>
  <si>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</si>
  <si>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</si>
  <si>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</si>
  <si>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</si>
  <si>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</si>
  <si>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</si>
  <si>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</si>
  <si>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</si>
  <si>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</si>
  <si>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</si>
  <si>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</si>
  <si>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</si>
  <si>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</si>
  <si>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</si>
  <si>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</si>
  <si>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</si>
  <si>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</si>
  <si>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</si>
  <si>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</si>
  <si>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</si>
  <si>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</si>
  <si>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</si>
  <si>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</si>
  <si>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</si>
  <si>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</si>
  <si>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</si>
  <si>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</si>
  <si>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</si>
  <si>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</si>
  <si>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</si>
  <si>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</si>
  <si>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</si>
  <si>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</si>
  <si>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</si>
  <si>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</si>
  <si>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</si>
  <si>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</si>
  <si>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</si>
  <si>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</si>
  <si>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</si>
  <si>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</si>
  <si>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</si>
  <si>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</si>
  <si>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</si>
  <si>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</si>
  <si>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</si>
  <si>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</si>
  <si>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</si>
  <si>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</si>
  <si>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</si>
  <si>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</si>
  <si>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</si>
  <si>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</si>
  <si>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</si>
  <si>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</si>
  <si>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</si>
  <si>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</si>
  <si>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</si>
  <si>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</si>
  <si>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</si>
  <si>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</si>
  <si>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</si>
  <si>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</si>
  <si>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</si>
  <si>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</si>
  <si>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</si>
  <si>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</si>
  <si>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</si>
  <si>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</si>
  <si>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</si>
  <si>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</si>
  <si>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</si>
  <si>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</si>
  <si>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</si>
  <si>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</si>
  <si>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</si>
  <si>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</si>
  <si>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</si>
  <si>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</si>
  <si>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</si>
  <si>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</si>
  <si>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</si>
  <si>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</si>
  <si>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</si>
  <si>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</si>
  <si>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</si>
  <si>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</si>
  <si>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</si>
  <si>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</si>
  <si>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</si>
  <si>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</si>
  <si>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</si>
  <si>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</si>
  <si>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</si>
  <si>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</si>
  <si>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</si>
  <si>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</si>
  <si>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</si>
  <si>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</si>
  <si>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</si>
  <si>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</si>
  <si>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</si>
  <si>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</si>
  <si>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</si>
  <si>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</si>
  <si>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</si>
  <si>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</si>
  <si>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</si>
  <si>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</si>
  <si>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</si>
  <si>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</si>
  <si>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</si>
  <si>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</si>
  <si>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</si>
  <si>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</si>
  <si>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</si>
  <si>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</si>
  <si>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</si>
  <si>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</si>
  <si>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</si>
  <si>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</si>
  <si>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</si>
  <si>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</si>
  <si>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</si>
  <si>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</si>
  <si>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</si>
  <si>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</si>
  <si>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</si>
  <si>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</si>
  <si>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</si>
  <si>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</si>
  <si>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</si>
  <si>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</si>
  <si>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</si>
  <si>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</si>
  <si>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</si>
  <si>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</si>
  <si>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</si>
  <si>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</si>
  <si>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</si>
  <si>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</si>
  <si>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</si>
  <si>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</si>
  <si>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</si>
  <si>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</si>
  <si>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</si>
  <si>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</si>
  <si>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</si>
  <si>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</si>
  <si>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</si>
  <si>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</si>
  <si>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</si>
  <si>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</si>
  <si>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</si>
  <si>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</si>
  <si>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</si>
  <si>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</si>
  <si>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</si>
  <si>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</si>
  <si>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</si>
  <si>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</si>
  <si>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</si>
  <si>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</si>
  <si>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</si>
  <si>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</si>
  <si>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</si>
  <si>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</si>
  <si>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</si>
  <si>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</si>
  <si>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</si>
  <si>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</si>
  <si>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</si>
  <si>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</si>
  <si>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</si>
  <si>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</si>
  <si>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</si>
  <si>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</si>
  <si>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</si>
  <si>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</si>
  <si>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</si>
  <si>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</si>
  <si>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</si>
  <si>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</si>
  <si>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</si>
  <si>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</si>
  <si>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</si>
  <si>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</si>
  <si>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</si>
  <si>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</si>
  <si>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</si>
  <si>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</si>
  <si>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</si>
  <si>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</si>
  <si>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</si>
  <si>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</si>
  <si>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</si>
  <si>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</si>
  <si>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</si>
  <si>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</si>
  <si>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</si>
  <si>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</si>
  <si>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</si>
  <si>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</si>
  <si>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</si>
  <si>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</si>
  <si>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</si>
  <si>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</si>
  <si>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</si>
  <si>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</si>
  <si>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</si>
  <si>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</si>
  <si>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</si>
  <si>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</si>
  <si>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</si>
  <si>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</si>
  <si>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</si>
  <si>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</si>
  <si>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</si>
  <si>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</si>
  <si>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</si>
  <si>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</si>
  <si>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</si>
  <si>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</si>
  <si>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</si>
  <si>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</si>
  <si>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</si>
  <si>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</si>
  <si>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</si>
  <si>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</si>
  <si>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</si>
  <si>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</si>
  <si>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</si>
  <si>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</si>
  <si>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</si>
  <si>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</si>
  <si>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</si>
  <si>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</si>
  <si>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</si>
  <si>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</si>
  <si>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</si>
  <si>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</si>
  <si>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</si>
  <si>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</si>
  <si>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</si>
  <si>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</si>
  <si>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</si>
  <si>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</si>
  <si>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</si>
  <si>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</si>
  <si>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</si>
  <si>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</si>
  <si>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</si>
  <si>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</si>
  <si>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</si>
  <si>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</si>
  <si>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</si>
  <si>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</si>
  <si>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</si>
  <si>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</si>
  <si>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</si>
  <si>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</si>
  <si>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</si>
  <si>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</si>
  <si>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</si>
  <si>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</si>
  <si>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</si>
  <si>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</si>
  <si>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</si>
  <si>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</si>
  <si>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</si>
  <si>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</si>
  <si>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</si>
  <si>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</si>
  <si>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</si>
  <si>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</si>
  <si>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</si>
  <si>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</si>
  <si>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</si>
  <si>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</si>
  <si>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</si>
  <si>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</si>
  <si>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</si>
  <si>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</si>
  <si>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</si>
  <si>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</si>
  <si>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</si>
  <si>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</si>
  <si>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</si>
  <si>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</si>
  <si>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</si>
  <si>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</si>
  <si>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</si>
  <si>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</si>
  <si>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</si>
  <si>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</si>
  <si>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</si>
  <si>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</si>
  <si>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</si>
  <si>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</si>
  <si>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</si>
  <si>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</si>
  <si>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</si>
  <si>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</si>
  <si>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</si>
  <si>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</si>
  <si>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</si>
  <si>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</si>
  <si>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</si>
  <si>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</si>
  <si>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</si>
  <si>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</si>
  <si>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</si>
  <si>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</si>
  <si>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</si>
  <si>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</si>
  <si>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</si>
  <si>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</si>
  <si>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</si>
  <si>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</si>
  <si>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</si>
  <si>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</si>
  <si>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</si>
  <si>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</si>
  <si>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</si>
  <si>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</si>
  <si>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</si>
  <si>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</si>
  <si>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</si>
  <si>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</si>
  <si>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</si>
  <si>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</si>
  <si>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</si>
  <si>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</si>
  <si>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</si>
  <si>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</si>
  <si>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</si>
  <si>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</si>
  <si>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</si>
  <si>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</si>
  <si>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</si>
  <si>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</si>
  <si>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</si>
  <si>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</si>
  <si>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</si>
  <si>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</si>
  <si>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</si>
  <si>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</si>
  <si>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</si>
  <si>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</si>
  <si>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</si>
  <si>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</si>
  <si>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</si>
  <si>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</si>
  <si>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</si>
  <si>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</si>
  <si>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</si>
  <si>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</si>
  <si>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</si>
  <si>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</si>
  <si>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</si>
  <si>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</si>
  <si>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</si>
  <si>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</si>
  <si>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</si>
  <si>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</si>
  <si>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</si>
  <si>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</si>
  <si>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</si>
  <si>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</si>
  <si>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</si>
  <si>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</si>
  <si>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</si>
  <si>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</si>
  <si>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</si>
  <si>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</si>
  <si>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</si>
  <si>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</si>
  <si>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</si>
  <si>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</si>
  <si>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</si>
  <si>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</si>
  <si>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</si>
  <si>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</si>
  <si>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</si>
  <si>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</si>
  <si>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</si>
  <si>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</si>
  <si>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</si>
  <si>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</si>
  <si>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</si>
  <si>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</si>
  <si>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</si>
  <si>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</si>
  <si>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</si>
  <si>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</si>
  <si>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</si>
  <si>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</si>
  <si>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</si>
  <si>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</si>
  <si>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</si>
  <si>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</si>
  <si>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</si>
  <si>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</si>
  <si>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</si>
  <si>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</si>
  <si>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</si>
  <si>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</si>
  <si>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</si>
  <si>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</si>
  <si>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</si>
  <si>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</si>
  <si>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</si>
  <si>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</si>
  <si>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</si>
  <si>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</si>
  <si>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</si>
  <si>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</si>
  <si>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</si>
  <si>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</si>
  <si>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</si>
  <si>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</si>
  <si>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</si>
  <si>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</si>
  <si>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</si>
  <si>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</si>
  <si>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</si>
  <si>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</si>
  <si>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</si>
  <si>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</si>
  <si>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</si>
  <si>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</si>
  <si>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</si>
  <si>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</si>
  <si>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</si>
  <si>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</si>
  <si>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</si>
  <si>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</si>
  <si>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</si>
  <si>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</si>
  <si>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</si>
  <si>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</si>
  <si>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</si>
  <si>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</si>
  <si>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</si>
  <si>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</si>
  <si>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</si>
  <si>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</si>
  <si>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</si>
  <si>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</si>
  <si>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</si>
  <si>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</si>
  <si>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</si>
  <si>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</si>
  <si>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</si>
  <si>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</si>
  <si>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</si>
  <si>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</si>
  <si>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</si>
  <si>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</si>
  <si>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</si>
  <si>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</si>
  <si>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</si>
  <si>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</si>
  <si>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</si>
  <si>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</si>
  <si>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</si>
  <si>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</si>
  <si>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</si>
  <si>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</si>
  <si>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</si>
  <si>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</si>
  <si>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</si>
  <si>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</si>
  <si>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</si>
  <si>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</si>
  <si>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</si>
  <si>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</si>
  <si>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</si>
  <si>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</si>
  <si>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</si>
  <si>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</si>
  <si>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</si>
  <si>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</si>
  <si>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</si>
  <si>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</si>
  <si>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</si>
  <si>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</si>
  <si>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</si>
  <si>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</si>
  <si>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</si>
  <si>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</si>
  <si>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</si>
  <si>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</si>
  <si>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</si>
  <si>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</si>
  <si>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</si>
  <si>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</si>
  <si>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</si>
  <si>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</si>
  <si>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</si>
  <si>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</si>
  <si>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</si>
  <si>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</si>
  <si>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</si>
  <si>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</si>
  <si>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</si>
  <si>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</si>
  <si>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</si>
  <si>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</si>
  <si>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</si>
  <si>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</si>
  <si>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</si>
  <si>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</si>
  <si>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</si>
  <si>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</si>
  <si>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</si>
  <si>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</si>
  <si>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</si>
  <si>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</si>
  <si>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</si>
  <si>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</si>
  <si>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</si>
  <si>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</si>
  <si>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</si>
  <si>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</si>
  <si>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</si>
  <si>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</si>
  <si>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</si>
  <si>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</si>
  <si>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</si>
  <si>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</si>
  <si>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</si>
  <si>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</si>
  <si>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</si>
  <si>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</si>
  <si>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</si>
  <si>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</si>
  <si>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</si>
  <si>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</si>
  <si>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</si>
  <si>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</si>
  <si>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</si>
  <si>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</si>
  <si>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</si>
  <si>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</si>
  <si>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</si>
  <si>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</si>
  <si>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</si>
  <si>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</si>
  <si>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</si>
  <si>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</si>
  <si>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</si>
  <si>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</si>
  <si>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</si>
  <si>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</si>
  <si>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</si>
  <si>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</si>
  <si>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</si>
  <si>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</si>
  <si>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</si>
  <si>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</si>
  <si>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</si>
  <si>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</si>
  <si>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</si>
  <si>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</si>
  <si>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</si>
  <si>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</si>
  <si>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</si>
  <si>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</si>
  <si>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</si>
  <si>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</si>
  <si>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</si>
  <si>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</si>
  <si>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</si>
  <si>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</si>
  <si>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</si>
  <si>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</si>
  <si>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</si>
  <si>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</si>
  <si>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</si>
  <si>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</si>
  <si>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</si>
  <si>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</si>
  <si>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</si>
  <si>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</si>
  <si>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</si>
  <si>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</si>
  <si>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</si>
  <si>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</si>
  <si>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</si>
  <si>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</si>
  <si>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</si>
  <si>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</si>
  <si>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</si>
  <si>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</si>
  <si>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</si>
  <si>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</si>
  <si>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</si>
  <si>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</si>
  <si>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</si>
  <si>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</si>
  <si>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</si>
  <si>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</si>
  <si>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</si>
  <si>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</si>
  <si>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</si>
  <si>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</si>
  <si>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</si>
  <si>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</si>
  <si>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</si>
  <si>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</si>
  <si>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</si>
  <si>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</si>
  <si>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</si>
  <si>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</si>
  <si>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</si>
  <si>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</si>
  <si>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</si>
  <si>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</si>
  <si>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</si>
  <si>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</si>
  <si>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</si>
  <si>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</si>
  <si>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</si>
  <si>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</si>
  <si>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</si>
  <si>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</si>
  <si>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</si>
  <si>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</si>
  <si>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</si>
  <si>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</si>
  <si>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</si>
  <si>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</si>
  <si>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</si>
  <si>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</si>
  <si>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</si>
  <si>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</si>
  <si>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</si>
  <si>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</si>
  <si>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</si>
  <si>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</si>
  <si>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</si>
  <si>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</si>
  <si>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</si>
  <si>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</si>
  <si>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</si>
  <si>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</si>
  <si>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</si>
  <si>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</si>
  <si>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</si>
  <si>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</si>
  <si>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</si>
  <si>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</si>
  <si>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</si>
  <si>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</si>
  <si>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</si>
  <si>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</si>
  <si>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</si>
  <si>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</si>
  <si>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</si>
  <si>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</si>
  <si>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</si>
  <si>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</si>
  <si>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</si>
  <si>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</si>
  <si>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</si>
  <si>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</si>
  <si>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</si>
  <si>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</si>
  <si>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</si>
  <si>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</si>
  <si>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</si>
  <si>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</si>
  <si>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</si>
  <si>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</si>
  <si>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</si>
  <si>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</si>
  <si>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</si>
  <si>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</si>
  <si>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</si>
  <si>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</si>
  <si>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</si>
  <si>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</si>
  <si>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</si>
  <si>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</si>
  <si>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</si>
  <si>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</si>
  <si>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</si>
  <si>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</si>
  <si>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</si>
  <si>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</si>
  <si>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</si>
  <si>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</si>
  <si>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</si>
  <si>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</si>
  <si>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</si>
  <si>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</si>
  <si>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</si>
  <si>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</si>
  <si>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</si>
  <si>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</si>
  <si>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</si>
  <si>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</si>
  <si>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</si>
  <si>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</si>
  <si>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</si>
  <si>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</si>
  <si>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</si>
  <si>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</si>
  <si>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</si>
  <si>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</si>
  <si>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</si>
  <si>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</si>
  <si>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</si>
  <si>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</si>
  <si>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</si>
  <si>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</si>
  <si>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</si>
  <si>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</si>
  <si>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</si>
  <si>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</si>
  <si>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</si>
  <si>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</si>
  <si>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</si>
  <si>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</si>
  <si>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</si>
  <si>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</si>
  <si>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</si>
  <si>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</si>
  <si>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</si>
  <si>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</si>
  <si>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</si>
  <si>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</si>
  <si>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</si>
  <si>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</si>
  <si>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</si>
  <si>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</si>
  <si>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</si>
  <si>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</si>
  <si>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</si>
  <si>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</si>
  <si>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</si>
  <si>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</si>
  <si>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</si>
  <si>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</si>
  <si>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</si>
  <si>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</si>
  <si>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</si>
  <si>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</si>
  <si>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</si>
  <si>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</si>
  <si>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</si>
  <si>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</si>
  <si>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</si>
  <si>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</si>
  <si>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</si>
  <si>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</si>
  <si>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</si>
  <si>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</si>
  <si>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</si>
  <si>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</si>
  <si>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</si>
  <si>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</si>
  <si>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</si>
  <si>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</si>
  <si>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</si>
  <si>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</si>
  <si>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</si>
  <si>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</si>
  <si>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</si>
  <si>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</si>
  <si>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</si>
  <si>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</si>
  <si>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</si>
  <si>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</si>
  <si>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</si>
  <si>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</si>
  <si>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</si>
  <si>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</si>
  <si>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</si>
  <si>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</si>
  <si>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</si>
  <si>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</si>
  <si>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</si>
  <si>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</si>
  <si>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</si>
  <si>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</si>
  <si>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</si>
  <si>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</si>
  <si>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</si>
  <si>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</si>
  <si>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</si>
  <si>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</si>
  <si>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</si>
  <si>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</si>
  <si>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</si>
  <si>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</si>
  <si>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</si>
  <si>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</si>
  <si>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</si>
  <si>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</si>
  <si>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</si>
  <si>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</si>
  <si>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</si>
  <si>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</si>
  <si>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</si>
  <si>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</si>
  <si>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</si>
  <si>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</si>
  <si>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</si>
  <si>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</si>
  <si>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</si>
  <si>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</si>
  <si>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</si>
  <si>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</si>
  <si>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</si>
  <si>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</si>
  <si>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</si>
  <si>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</si>
  <si>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</si>
  <si>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</si>
  <si>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</si>
  <si>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</si>
  <si>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</si>
  <si>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</si>
  <si>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</si>
  <si>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</si>
  <si>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</si>
  <si>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</si>
  <si>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</si>
  <si>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</si>
  <si>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</si>
  <si>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</si>
  <si>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</si>
  <si>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</si>
  <si>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</si>
  <si>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</si>
  <si>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</si>
  <si>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</si>
  <si>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</si>
  <si>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</si>
  <si>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</si>
  <si>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</si>
  <si>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</si>
  <si>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</si>
  <si>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</si>
  <si>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</si>
  <si>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</si>
  <si>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</si>
  <si>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</si>
  <si>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</si>
  <si>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</si>
  <si>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</si>
  <si>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</si>
  <si>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</si>
  <si>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</si>
  <si>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</si>
  <si>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</si>
  <si>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</si>
  <si>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</si>
  <si>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</si>
  <si>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</si>
  <si>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</si>
  <si>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</si>
  <si>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</si>
  <si>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</si>
  <si>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</si>
  <si>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</si>
  <si>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</si>
  <si>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</si>
  <si>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</si>
  <si>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</si>
  <si>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</si>
  <si>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</si>
  <si>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</si>
  <si>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</si>
  <si>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</si>
  <si>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</si>
  <si>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</si>
  <si>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</si>
  <si>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</si>
  <si>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</si>
  <si>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</si>
  <si>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</si>
  <si>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</si>
  <si>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</si>
  <si>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</si>
  <si>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</si>
  <si>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</si>
  <si>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</si>
  <si>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</si>
  <si>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</si>
  <si>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</si>
  <si>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</si>
  <si>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</si>
  <si>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</si>
  <si>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</si>
  <si>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</si>
  <si>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</si>
  <si>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</si>
  <si>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</si>
  <si>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</si>
  <si>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</si>
  <si>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</si>
  <si>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</si>
  <si>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</si>
  <si>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</si>
  <si>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</si>
  <si>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</si>
  <si>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</si>
  <si>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</si>
  <si>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</si>
  <si>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</si>
  <si>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</si>
  <si>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</si>
  <si>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</si>
  <si>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</si>
  <si>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</si>
  <si>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</si>
  <si>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</si>
  <si>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</si>
  <si>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</si>
  <si>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</si>
  <si>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</si>
  <si>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</si>
  <si>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</si>
  <si>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</si>
  <si>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</si>
  <si>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</si>
  <si>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</si>
  <si>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</si>
  <si>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</si>
  <si>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</si>
  <si>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</si>
  <si>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</si>
  <si>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</si>
  <si>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</si>
  <si>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</si>
  <si>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</si>
  <si>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</si>
  <si>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</si>
  <si>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</si>
  <si>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</si>
  <si>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</si>
  <si>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</si>
  <si>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</si>
  <si>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</si>
  <si>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</si>
  <si>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</si>
  <si>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</si>
  <si>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</si>
  <si>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</si>
  <si>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</si>
  <si>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</si>
  <si>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</si>
  <si>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</si>
  <si>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</si>
  <si>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</si>
  <si>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</si>
  <si>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</si>
  <si>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</si>
  <si>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</si>
  <si>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</si>
  <si>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</si>
  <si>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</si>
  <si>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</si>
  <si>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</si>
  <si>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</si>
  <si>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</si>
  <si>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</si>
  <si>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</si>
  <si>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</si>
  <si>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</si>
  <si>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</si>
  <si>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</si>
  <si>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</si>
  <si>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</si>
  <si>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</si>
  <si>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</si>
  <si>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</si>
  <si>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</si>
  <si>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</si>
  <si>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</si>
  <si>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</si>
  <si>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</si>
  <si>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</si>
  <si>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</si>
  <si>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</si>
  <si>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</si>
  <si>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</si>
  <si>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</si>
  <si>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</si>
  <si>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</si>
  <si>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</si>
  <si>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</si>
  <si>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</si>
  <si>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</si>
  <si>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</si>
  <si>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</si>
  <si>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</si>
  <si>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</si>
  <si>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</si>
  <si>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</si>
  <si>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</si>
  <si>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</si>
  <si>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</si>
  <si>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</si>
  <si>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</si>
  <si>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</si>
  <si>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</si>
  <si>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</si>
  <si>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</si>
  <si>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</si>
  <si>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</si>
  <si>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</si>
  <si>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</si>
  <si>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</si>
  <si>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</si>
  <si>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</si>
  <si>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</si>
  <si>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</si>
  <si>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</si>
  <si>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</si>
  <si>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</si>
  <si>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</si>
  <si>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</si>
  <si>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</si>
  <si>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</si>
  <si>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</si>
  <si>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</si>
  <si>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</si>
  <si>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</si>
  <si>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</si>
  <si>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</si>
  <si>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</si>
  <si>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</si>
  <si>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</si>
  <si>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</si>
  <si>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</si>
  <si>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</si>
  <si>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</si>
  <si>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</si>
  <si>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</si>
  <si>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</si>
  <si>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</si>
  <si>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</si>
  <si>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</si>
  <si>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</si>
  <si>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</si>
  <si>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</si>
  <si>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</si>
  <si>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</si>
  <si>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</si>
  <si>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</si>
  <si>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</si>
  <si>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</si>
  <si>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</si>
  <si>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</si>
  <si>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</si>
  <si>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</si>
  <si>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</si>
  <si>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</si>
  <si>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</si>
  <si>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</si>
  <si>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</si>
  <si>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</si>
  <si>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</si>
  <si>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</si>
  <si>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</si>
  <si>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</si>
  <si>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</si>
  <si>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</si>
  <si>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</si>
  <si>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</si>
  <si>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</si>
  <si>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</si>
  <si>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</si>
  <si>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</si>
  <si>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</si>
  <si>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</si>
  <si>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</si>
  <si>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</si>
  <si>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</si>
  <si>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</si>
  <si>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</si>
  <si>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</si>
  <si>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</si>
  <si>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</si>
  <si>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</si>
  <si>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</si>
  <si>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</si>
  <si>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</si>
  <si>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</si>
  <si>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</si>
  <si>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</si>
  <si>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</si>
  <si>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</si>
  <si>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</si>
  <si>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</si>
  <si>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</si>
  <si>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</si>
  <si>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</si>
  <si>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</si>
  <si>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</si>
  <si>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</si>
  <si>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</si>
  <si>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</si>
  <si>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</si>
  <si>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</si>
  <si>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</si>
  <si>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</si>
  <si>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</si>
  <si>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</si>
  <si>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</si>
  <si>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</si>
  <si>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</si>
  <si>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</si>
  <si>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</si>
  <si>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</si>
  <si>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</si>
  <si>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</si>
  <si>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</si>
  <si>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</si>
  <si>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</si>
  <si>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</si>
  <si>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</si>
  <si>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</si>
  <si>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</si>
  <si>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</si>
  <si>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</si>
  <si>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</si>
  <si>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</si>
  <si>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</si>
  <si>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</si>
  <si>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</si>
  <si>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</si>
  <si>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</si>
  <si>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</si>
  <si>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</si>
  <si>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</si>
  <si>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</si>
  <si>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</si>
  <si>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</si>
  <si>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</si>
  <si>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</si>
  <si>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</si>
  <si>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</si>
  <si>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</si>
  <si>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</si>
  <si>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</si>
  <si>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</si>
  <si>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</si>
  <si>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</si>
  <si>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</si>
  <si>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</si>
  <si>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</si>
  <si>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</si>
  <si>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</si>
  <si>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</si>
  <si>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</si>
  <si>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</si>
  <si>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</si>
  <si>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</si>
  <si>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</si>
  <si>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</si>
  <si>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</si>
  <si>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</si>
  <si>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</si>
  <si>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</si>
  <si>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</si>
  <si>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</si>
  <si>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</si>
  <si>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</si>
  <si>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</si>
  <si>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</si>
  <si>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</si>
  <si>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</si>
  <si>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</si>
  <si>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</si>
  <si>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</si>
  <si>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</si>
  <si>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</si>
  <si>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</si>
  <si>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</si>
  <si>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</si>
  <si>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</si>
  <si>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</si>
  <si>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</si>
  <si>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</si>
  <si>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</si>
  <si>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</si>
  <si>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</si>
  <si>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</si>
  <si>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</si>
  <si>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</si>
  <si>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</si>
  <si>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</si>
  <si>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</si>
  <si>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</si>
  <si>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</si>
  <si>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</si>
  <si>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</si>
  <si>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</si>
  <si>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</si>
  <si>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</si>
  <si>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</si>
  <si>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</si>
  <si>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</si>
  <si>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</si>
  <si>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</si>
  <si>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</si>
  <si>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</si>
  <si>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</si>
  <si>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</si>
  <si>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</si>
  <si>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</si>
  <si>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</si>
  <si>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</si>
  <si>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</si>
  <si>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</si>
  <si>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</si>
  <si>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</si>
  <si>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</si>
  <si>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</si>
  <si>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</si>
  <si>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</si>
  <si>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</si>
  <si>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</si>
  <si>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</si>
  <si>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</si>
  <si>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</si>
  <si>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</si>
  <si>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</si>
  <si>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</si>
  <si>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</si>
  <si>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</si>
  <si>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</si>
  <si>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</si>
  <si>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</si>
  <si>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</si>
  <si>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</si>
  <si>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</si>
  <si>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</si>
  <si>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</si>
  <si>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</si>
  <si>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</si>
  <si>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</si>
  <si>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</si>
  <si>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</si>
  <si>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</si>
  <si>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</si>
  <si>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</si>
  <si>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</si>
  <si>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</si>
  <si>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</si>
  <si>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</si>
  <si>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</si>
  <si>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</si>
  <si>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</si>
  <si>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</si>
  <si>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</si>
  <si>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</si>
  <si>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</si>
  <si>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</si>
  <si>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</si>
  <si>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</si>
  <si>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</si>
  <si>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</si>
  <si>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</si>
  <si>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</si>
  <si>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</si>
  <si>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</si>
  <si>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</si>
  <si>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</si>
  <si>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</si>
  <si>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</si>
  <si>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</si>
  <si>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</si>
  <si>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</si>
  <si>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</si>
  <si>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</si>
  <si>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</si>
  <si>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</si>
  <si>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</si>
  <si>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</si>
  <si>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</si>
  <si>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</si>
  <si>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</si>
  <si>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</si>
  <si>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</si>
  <si>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</si>
  <si>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</si>
  <si>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</si>
  <si>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</si>
  <si>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</si>
  <si>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</si>
  <si>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</si>
  <si>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</si>
  <si>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</si>
  <si>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</si>
  <si>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</si>
  <si>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</si>
  <si>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</si>
  <si>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</si>
  <si>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</si>
  <si>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</si>
  <si>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</si>
  <si>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</si>
  <si>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</si>
  <si>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</si>
  <si>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</si>
  <si>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</si>
  <si>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</si>
  <si>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</si>
  <si>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</si>
  <si>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</si>
  <si>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</si>
  <si>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</si>
  <si>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</si>
  <si>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</si>
  <si>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</si>
  <si>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</si>
  <si>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</si>
  <si>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</si>
  <si>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</si>
  <si>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</si>
  <si>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</si>
  <si>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</si>
  <si>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</si>
  <si>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</si>
  <si>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</si>
  <si>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</si>
  <si>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</si>
  <si>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</si>
  <si>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</si>
  <si>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</si>
  <si>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</si>
  <si>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</si>
  <si>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</si>
  <si>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</si>
  <si>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</si>
  <si>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</si>
  <si>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</si>
  <si>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</si>
  <si>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</si>
  <si>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</si>
  <si>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</si>
  <si>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</si>
  <si>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</si>
  <si>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</si>
  <si>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</si>
  <si>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</si>
  <si>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</si>
  <si>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</si>
  <si>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</si>
  <si>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</si>
  <si>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</si>
  <si>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</si>
  <si>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</si>
  <si>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</si>
  <si>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</si>
  <si>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</si>
  <si>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</si>
  <si>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</si>
  <si>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</si>
  <si>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</si>
  <si>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</si>
  <si>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</si>
  <si>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</si>
  <si>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</si>
  <si>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</si>
  <si>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</si>
  <si>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</si>
  <si>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</si>
  <si>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</si>
  <si>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</si>
  <si>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</si>
  <si>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</si>
  <si>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</si>
  <si>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</si>
  <si>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</si>
  <si>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</si>
  <si>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</si>
  <si>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</si>
  <si>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</si>
  <si>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</si>
  <si>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</si>
  <si>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</si>
  <si>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</si>
  <si>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</si>
  <si>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</si>
  <si>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</si>
  <si>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</si>
  <si>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</si>
  <si>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</si>
  <si>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</si>
  <si>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</si>
  <si>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</si>
  <si>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</si>
  <si>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</si>
  <si>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</si>
  <si>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</si>
  <si>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</si>
  <si>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</si>
  <si>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</si>
  <si>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</si>
  <si>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</si>
  <si>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</si>
  <si>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</si>
  <si>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</si>
  <si>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</si>
  <si>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</si>
  <si>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</si>
  <si>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</si>
  <si>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</si>
  <si>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</si>
  <si>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</si>
  <si>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</si>
  <si>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</si>
  <si>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</si>
  <si>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</si>
  <si>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</si>
  <si>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</si>
  <si>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</si>
  <si>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</si>
  <si>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</si>
  <si>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</si>
  <si>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</si>
  <si>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</si>
  <si>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</si>
  <si>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</si>
  <si>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</si>
  <si>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</si>
  <si>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</si>
  <si>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</si>
  <si>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</si>
  <si>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</si>
  <si>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</si>
  <si>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</si>
  <si>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</si>
  <si>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</si>
  <si>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</si>
  <si>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</si>
  <si>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</si>
  <si>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</si>
  <si>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</si>
  <si>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</si>
  <si>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</si>
  <si>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</si>
  <si>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</si>
  <si>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</si>
  <si>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</si>
  <si>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</si>
  <si>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</si>
  <si>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</si>
  <si>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</si>
  <si>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</si>
  <si>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</si>
  <si>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</si>
  <si>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</si>
  <si>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</si>
  <si>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</si>
  <si>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</si>
  <si>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</si>
  <si>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</si>
  <si>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</si>
  <si>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</si>
  <si>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</si>
  <si>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</si>
  <si>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</si>
  <si>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</si>
  <si>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</si>
  <si>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</si>
  <si>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</si>
  <si>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</si>
  <si>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</si>
  <si>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</si>
  <si>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</si>
  <si>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</si>
  <si>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</si>
  <si>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</si>
  <si>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</si>
  <si>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</si>
  <si>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</si>
  <si>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</si>
  <si>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</si>
  <si>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</si>
  <si>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</si>
  <si>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</si>
  <si>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</si>
  <si>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</si>
  <si>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</si>
  <si>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</si>
  <si>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</si>
  <si>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</si>
  <si>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</si>
  <si>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</si>
  <si>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</si>
  <si>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</si>
  <si>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</si>
  <si>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</si>
  <si>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</si>
  <si>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</si>
  <si>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</si>
  <si>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</si>
  <si>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</si>
  <si>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</si>
  <si>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</si>
  <si>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</si>
  <si>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</si>
  <si>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</si>
  <si>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</si>
  <si>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</si>
  <si>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</si>
  <si>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</si>
  <si>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</si>
  <si>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</si>
  <si>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</si>
  <si>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</si>
  <si>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</si>
  <si>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</si>
  <si>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</si>
  <si>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</si>
  <si>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</si>
  <si>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</si>
  <si>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</si>
  <si>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</si>
  <si>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</si>
  <si>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</si>
  <si>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</si>
  <si>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</si>
  <si>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</si>
  <si>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</si>
  <si>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</si>
  <si>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</si>
  <si>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</si>
  <si>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</si>
  <si>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</si>
  <si>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</si>
  <si>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</si>
  <si>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</si>
  <si>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</si>
  <si>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</si>
  <si>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</si>
  <si>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</si>
  <si>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</si>
  <si>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</si>
  <si>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</si>
  <si>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</si>
  <si>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</si>
  <si>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</si>
  <si>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</si>
  <si>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</si>
  <si>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</si>
  <si>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</si>
  <si>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</si>
  <si>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</si>
  <si>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</si>
  <si>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</si>
  <si>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</si>
  <si>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</si>
  <si>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</si>
  <si>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</si>
  <si>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</si>
  <si>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</si>
  <si>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</si>
  <si>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</si>
  <si>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</si>
  <si>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</si>
  <si>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</si>
  <si>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</si>
  <si>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</si>
  <si>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</si>
  <si>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</si>
  <si>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</si>
  <si>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</si>
  <si>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</si>
  <si>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</si>
  <si>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</si>
  <si>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</si>
  <si>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</si>
  <si>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</si>
  <si>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</si>
  <si>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</si>
  <si>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</si>
  <si>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</si>
  <si>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</si>
  <si>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</si>
  <si>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</si>
  <si>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</si>
  <si>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</si>
  <si>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</si>
  <si>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</si>
  <si>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</si>
  <si>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</si>
  <si>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</si>
  <si>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</si>
  <si>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</si>
  <si>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</si>
  <si>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</si>
  <si>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</si>
  <si>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</si>
  <si>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</si>
  <si>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</si>
  <si>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</si>
  <si>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</si>
  <si>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</si>
  <si>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</si>
  <si>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</si>
  <si>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</si>
  <si>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</si>
  <si>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</si>
  <si>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</si>
  <si>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</si>
  <si>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</si>
  <si>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</si>
  <si>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</si>
  <si>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</si>
  <si>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</si>
  <si>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</si>
  <si>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</si>
  <si>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</si>
  <si>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</si>
  <si>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</si>
  <si>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</si>
  <si>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</si>
  <si>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</si>
  <si>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</si>
  <si>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</si>
  <si>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</si>
  <si>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</si>
  <si>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</si>
  <si>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</si>
  <si>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</si>
  <si>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</si>
  <si>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</si>
  <si>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</si>
  <si>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</si>
  <si>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</si>
  <si>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</si>
  <si>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</si>
  <si>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</si>
  <si>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</si>
  <si>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</si>
  <si>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</si>
  <si>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</si>
  <si>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</si>
  <si>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</si>
  <si>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</si>
  <si>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</si>
  <si>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</si>
  <si>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</si>
  <si>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</si>
  <si>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</si>
  <si>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</si>
  <si>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</si>
  <si>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</si>
  <si>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</si>
  <si>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</si>
  <si>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</si>
  <si>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</si>
  <si>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</si>
  <si>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</si>
  <si>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</si>
  <si>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</si>
  <si>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</si>
  <si>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</si>
  <si>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</si>
  <si>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</si>
  <si>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</si>
  <si>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</si>
  <si>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</si>
  <si>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</si>
  <si>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</si>
  <si>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</si>
  <si>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</si>
  <si>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</si>
  <si>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</si>
  <si>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</si>
  <si>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</si>
  <si>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</si>
  <si>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</si>
  <si>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</si>
  <si>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</si>
  <si>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</si>
  <si>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</si>
  <si>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</si>
  <si>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</si>
  <si>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</si>
  <si>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</si>
  <si>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</si>
  <si>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</si>
  <si>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</si>
  <si>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</si>
  <si>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</si>
  <si>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</si>
  <si>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</si>
  <si>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</si>
  <si>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</si>
  <si>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</si>
  <si>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</si>
  <si>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</si>
  <si>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</si>
  <si>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</si>
  <si>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</si>
  <si>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</si>
  <si>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</si>
  <si>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</si>
  <si>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</si>
  <si>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</si>
  <si>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</si>
  <si>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</si>
  <si>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</si>
  <si>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</si>
  <si>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</si>
  <si>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</si>
  <si>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</si>
  <si>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</si>
  <si>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</si>
  <si>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</si>
  <si>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</si>
  <si>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</si>
  <si>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</si>
  <si>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</si>
  <si>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</si>
  <si>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</si>
  <si>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</si>
  <si>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</si>
  <si>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</si>
  <si>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</si>
  <si>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</si>
  <si>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</si>
  <si>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</si>
  <si>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</si>
  <si>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</si>
  <si>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</si>
  <si>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</si>
  <si>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</si>
  <si>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</si>
  <si>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</si>
  <si>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</si>
  <si>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</si>
  <si>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</si>
  <si>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</si>
  <si>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</si>
  <si>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</si>
  <si>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</si>
  <si>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</si>
  <si>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</si>
  <si>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</si>
  <si>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</si>
  <si>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</si>
  <si>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</si>
  <si>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</si>
  <si>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</si>
  <si>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</si>
  <si>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</si>
  <si>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</si>
  <si>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</si>
  <si>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</si>
  <si>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</si>
  <si>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</si>
  <si>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</si>
  <si>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</si>
  <si>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</si>
  <si>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</si>
  <si>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</si>
  <si>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</si>
  <si>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</si>
  <si>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</si>
  <si>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</si>
  <si>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</si>
  <si>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</si>
  <si>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</si>
  <si>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</si>
  <si>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</si>
  <si>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</si>
  <si>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</si>
  <si>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</si>
  <si>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</si>
  <si>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</si>
  <si>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</si>
  <si>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</si>
  <si>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</si>
  <si>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</si>
  <si>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</si>
  <si>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</si>
  <si>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</si>
  <si>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</si>
  <si>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</si>
  <si>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</si>
  <si>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</si>
  <si>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</si>
  <si>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</si>
  <si>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</si>
  <si>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</si>
  <si>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</si>
  <si>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</si>
  <si>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</si>
  <si>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</si>
  <si>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</si>
  <si>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</si>
  <si>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</si>
  <si>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</si>
  <si>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</si>
  <si>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</si>
  <si>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</si>
  <si>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</si>
  <si>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</si>
  <si>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</si>
  <si>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</si>
  <si>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</si>
  <si>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</si>
  <si>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</si>
  <si>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</si>
  <si>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</si>
  <si>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</si>
  <si>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</si>
  <si>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</si>
  <si>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</si>
  <si>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</si>
  <si>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</si>
  <si>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</si>
  <si>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</si>
  <si>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</si>
  <si>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</si>
  <si>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</si>
  <si>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</si>
  <si>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</si>
  <si>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</si>
  <si>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</si>
  <si>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</si>
  <si>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</si>
  <si>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</si>
  <si>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</si>
  <si>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</si>
  <si>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</si>
  <si>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</si>
  <si>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</si>
  <si>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</si>
  <si>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</si>
  <si>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</si>
  <si>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</si>
  <si>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</si>
  <si>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</si>
  <si>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</si>
  <si>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</si>
  <si>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</si>
  <si>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</si>
  <si>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</si>
  <si>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</si>
  <si>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</si>
  <si>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</si>
  <si>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</si>
  <si>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</si>
  <si>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</si>
  <si>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</si>
  <si>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</si>
  <si>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</si>
  <si>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</si>
  <si>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</si>
  <si>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</si>
  <si>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</si>
  <si>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</si>
  <si>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</si>
  <si>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</si>
  <si>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</si>
  <si>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</si>
  <si>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</si>
  <si>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</si>
  <si>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</si>
  <si>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</si>
  <si>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</si>
  <si>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</si>
  <si>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</si>
  <si>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</si>
  <si>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</si>
  <si>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</si>
  <si>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</si>
  <si>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</si>
  <si>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</si>
  <si>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</si>
  <si>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</si>
  <si>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</si>
  <si>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</si>
  <si>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</si>
  <si>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</si>
  <si>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</si>
  <si>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</si>
  <si>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</si>
  <si>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</si>
  <si>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</si>
  <si>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</si>
  <si>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</si>
  <si>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</si>
  <si>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</si>
  <si>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</si>
  <si>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</si>
  <si>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</si>
  <si>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</si>
  <si>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</si>
  <si>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</si>
  <si>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</si>
  <si>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</si>
  <si>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</si>
  <si>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</si>
  <si>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</si>
  <si>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</si>
  <si>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</si>
  <si>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</si>
  <si>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</si>
  <si>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</si>
  <si>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</si>
  <si>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</si>
  <si>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</si>
  <si>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</si>
  <si>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</si>
  <si>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</si>
  <si>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</si>
  <si>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</si>
  <si>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</si>
  <si>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</si>
  <si>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</si>
  <si>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</si>
  <si>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</si>
  <si>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</si>
  <si>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</si>
  <si>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</si>
  <si>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</si>
  <si>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</si>
  <si>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</si>
  <si>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</si>
  <si>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</si>
  <si>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</si>
  <si>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</si>
  <si>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</si>
  <si>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</si>
  <si>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</si>
  <si>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</si>
  <si>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</si>
  <si>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</si>
  <si>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</si>
  <si>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</si>
  <si>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</si>
  <si>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</si>
  <si>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</si>
  <si>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</si>
  <si>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</si>
  <si>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</si>
  <si>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</si>
  <si>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</si>
  <si>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</si>
  <si>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</si>
  <si>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</si>
  <si>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</si>
  <si>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</si>
  <si>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</si>
  <si>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</si>
  <si>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</si>
  <si>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</si>
  <si>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</si>
  <si>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</si>
  <si>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</si>
  <si>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</si>
  <si>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</si>
  <si>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</si>
  <si>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</si>
  <si>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</si>
  <si>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</si>
  <si>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</si>
  <si>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</si>
  <si>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</si>
  <si>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</si>
  <si>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</si>
  <si>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</si>
  <si>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</si>
  <si>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</si>
  <si>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</si>
  <si>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</si>
  <si>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</si>
  <si>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</si>
  <si>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</si>
  <si>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</si>
  <si>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</si>
  <si>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</si>
  <si>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</si>
  <si>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</si>
  <si>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</si>
  <si>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</si>
  <si>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</si>
  <si>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</si>
  <si>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</si>
  <si>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</si>
  <si>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</si>
  <si>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</si>
  <si>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</si>
  <si>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</si>
  <si>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</si>
  <si>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</si>
  <si>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</si>
  <si>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</si>
  <si>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</si>
  <si>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</si>
  <si>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</si>
  <si>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</si>
  <si>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</si>
  <si>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</si>
  <si>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</si>
  <si>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</si>
  <si>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</si>
  <si>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</si>
  <si>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</si>
  <si>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</si>
  <si>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</si>
  <si>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</si>
  <si>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</si>
  <si>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</si>
  <si>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</si>
  <si>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</si>
  <si>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</si>
  <si>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</si>
  <si>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</si>
  <si>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</si>
  <si>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</si>
  <si>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</si>
  <si>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</si>
  <si>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</si>
  <si>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</si>
  <si>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</si>
  <si>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</si>
  <si>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</si>
  <si>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</si>
  <si>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</si>
  <si>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</si>
  <si>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</si>
  <si>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</si>
  <si>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</si>
  <si>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</si>
  <si>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</si>
  <si>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</si>
  <si>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</si>
  <si>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</si>
  <si>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</si>
  <si>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</si>
  <si>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</si>
  <si>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</si>
  <si>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</si>
  <si>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</si>
  <si>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</si>
  <si>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</si>
  <si>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</si>
  <si>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</si>
  <si>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</si>
  <si>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</si>
  <si>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</si>
  <si>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</si>
  <si>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</si>
  <si>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</si>
  <si>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</si>
  <si>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</si>
  <si>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</si>
  <si>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</si>
  <si>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</si>
  <si>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</si>
  <si>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</si>
  <si>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</si>
  <si>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</si>
  <si>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</si>
  <si>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</si>
  <si>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</si>
  <si>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</si>
  <si>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</si>
  <si>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</si>
  <si>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</si>
  <si>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</si>
  <si>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</si>
  <si>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</si>
  <si>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</si>
  <si>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</si>
  <si>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</si>
  <si>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</si>
  <si>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</si>
  <si>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</si>
  <si>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</si>
  <si>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</si>
  <si>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</si>
  <si>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</si>
  <si>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</si>
  <si>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</si>
  <si>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</si>
  <si>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</si>
  <si>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</si>
  <si>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</si>
  <si>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</si>
  <si>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</si>
  <si>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</si>
  <si>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</si>
  <si>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</si>
  <si>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</si>
  <si>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</si>
  <si>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</si>
  <si>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</si>
  <si>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</si>
  <si>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</si>
  <si>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</si>
  <si>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</si>
  <si>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</si>
  <si>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</si>
  <si>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</si>
  <si>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</si>
  <si>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</si>
  <si>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</si>
  <si>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</si>
  <si>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</si>
  <si>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</si>
  <si>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</si>
  <si>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</si>
  <si>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</si>
  <si>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</si>
  <si>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</si>
  <si>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</si>
  <si>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</si>
  <si>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</si>
  <si>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</si>
  <si>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</si>
  <si>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</si>
  <si>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</si>
  <si>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</si>
  <si>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</si>
  <si>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</si>
  <si>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</si>
  <si>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</si>
  <si>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</si>
  <si>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</si>
  <si>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</si>
  <si>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</si>
  <si>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</si>
  <si>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</si>
  <si>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</si>
  <si>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</si>
  <si>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</si>
  <si>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</si>
  <si>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</si>
  <si>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</si>
  <si>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</si>
  <si>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</si>
  <si>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</si>
  <si>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</si>
  <si>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</si>
  <si>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</si>
  <si>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</si>
  <si>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</si>
  <si>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</si>
  <si>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</si>
  <si>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</si>
  <si>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</si>
  <si>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</si>
  <si>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</si>
  <si>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</si>
  <si>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</si>
  <si>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</si>
  <si>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</si>
  <si>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</si>
  <si>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</si>
  <si>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</si>
  <si>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</si>
  <si>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</si>
  <si>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</si>
  <si>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</si>
  <si>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</si>
  <si>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</si>
  <si>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</si>
  <si>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</si>
  <si>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</si>
  <si>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</si>
  <si>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</si>
  <si>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</si>
  <si>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</si>
  <si>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</si>
  <si>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</si>
  <si>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</si>
  <si>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</si>
  <si>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</si>
  <si>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</si>
  <si>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</si>
  <si>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</si>
  <si>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</si>
  <si>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</si>
  <si>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</si>
  <si>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</si>
  <si>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</si>
  <si>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</si>
  <si>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</si>
  <si>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</si>
  <si>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</si>
  <si>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</si>
  <si>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</si>
  <si>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</si>
  <si>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</si>
  <si>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</si>
  <si>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</si>
  <si>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</si>
  <si>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</si>
  <si>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</si>
  <si>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</si>
  <si>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</si>
  <si>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</si>
  <si>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</si>
  <si>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</si>
  <si>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</si>
  <si>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</si>
  <si>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</si>
  <si>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</si>
  <si>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</si>
  <si>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</si>
  <si>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</si>
  <si>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</si>
  <si>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</si>
  <si>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</si>
  <si>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</si>
  <si>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</si>
  <si>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</si>
  <si>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</si>
  <si>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</si>
  <si>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</si>
  <si>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</si>
  <si>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</si>
  <si>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</si>
  <si>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</si>
  <si>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</si>
  <si>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</si>
  <si>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</si>
  <si>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</si>
  <si>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</si>
  <si>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</si>
  <si>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</si>
  <si>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</si>
  <si>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</si>
  <si>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</si>
  <si>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</si>
  <si>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</si>
  <si>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</si>
  <si>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</si>
  <si>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</si>
  <si>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</si>
  <si>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</si>
  <si>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</si>
  <si>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</si>
  <si>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</si>
  <si>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</si>
  <si>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</si>
  <si>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</si>
  <si>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</si>
  <si>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</si>
  <si>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</si>
  <si>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</si>
  <si>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</si>
  <si>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</si>
  <si>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</si>
  <si>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</si>
  <si>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</si>
  <si>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</si>
  <si>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</si>
  <si>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</si>
  <si>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</si>
  <si>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</si>
  <si>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</si>
  <si>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</si>
  <si>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</si>
  <si>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</si>
  <si>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</si>
  <si>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</si>
  <si>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</si>
  <si>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</si>
  <si>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</si>
  <si>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</si>
  <si>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</si>
  <si>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</si>
  <si>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</si>
  <si>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</si>
  <si>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</si>
  <si>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</si>
  <si>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</si>
  <si>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</si>
  <si>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</si>
  <si>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</si>
  <si>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</si>
  <si>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</si>
  <si>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</si>
  <si>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</si>
  <si>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</si>
  <si>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</si>
  <si>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</si>
  <si>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</si>
  <si>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</si>
  <si>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</si>
  <si>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</si>
  <si>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</si>
  <si>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</si>
  <si>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</si>
  <si>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</si>
  <si>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</si>
  <si>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</si>
  <si>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</si>
  <si>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</si>
  <si>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</si>
  <si>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</si>
  <si>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</si>
  <si>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</si>
  <si>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</si>
  <si>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</si>
  <si>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</si>
  <si>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</si>
  <si>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</si>
  <si>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</si>
  <si>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</si>
  <si>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</si>
  <si>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</si>
  <si>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</si>
  <si>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</si>
  <si>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</si>
  <si>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</si>
  <si>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</si>
  <si>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</si>
  <si>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</si>
  <si>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</si>
  <si>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</si>
  <si>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</si>
  <si>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</si>
  <si>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</si>
  <si>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</si>
  <si>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</si>
  <si>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</si>
  <si>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</si>
  <si>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</si>
  <si>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</si>
  <si>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</si>
  <si>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</si>
  <si>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</si>
  <si>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</si>
  <si>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</si>
  <si>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</si>
  <si>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</si>
  <si>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</si>
  <si>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</si>
  <si>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</si>
  <si>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</si>
  <si>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</si>
  <si>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</si>
  <si>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</si>
  <si>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</si>
  <si>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</si>
  <si>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</si>
  <si>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</si>
  <si>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</si>
  <si>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</si>
  <si>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</si>
  <si>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</si>
  <si>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</si>
  <si>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</si>
  <si>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</si>
  <si>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</si>
  <si>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</si>
  <si>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</si>
  <si>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</si>
  <si>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</si>
  <si>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</si>
  <si>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</si>
  <si>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</si>
  <si>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</si>
  <si>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</si>
  <si>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</si>
  <si>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</si>
  <si>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</si>
  <si>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</si>
  <si>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</si>
  <si>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</si>
  <si>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</si>
  <si>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</si>
  <si>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</si>
  <si>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</si>
  <si>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</si>
  <si>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</si>
  <si>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</si>
  <si>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</si>
  <si>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</si>
  <si>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</si>
  <si>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</si>
  <si>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</si>
  <si>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</si>
  <si>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</si>
  <si>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</si>
  <si>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</si>
  <si>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</si>
  <si>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</si>
  <si>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</si>
  <si>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</si>
  <si>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</si>
  <si>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</si>
  <si>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</si>
  <si>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</si>
  <si>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</si>
  <si>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</si>
  <si>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</si>
  <si>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</si>
  <si>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</si>
  <si>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</si>
  <si>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</si>
  <si>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</si>
  <si>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</si>
  <si>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</si>
  <si>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</si>
  <si>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</si>
  <si>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</si>
  <si>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</si>
  <si>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</si>
  <si>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</si>
  <si>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</si>
  <si>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</si>
  <si>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</si>
  <si>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</si>
  <si>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</si>
  <si>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</si>
  <si>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</si>
  <si>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</si>
  <si>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</si>
  <si>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</si>
  <si>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</si>
  <si>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</si>
  <si>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</si>
  <si>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</si>
  <si>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</si>
  <si>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</si>
  <si>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</si>
  <si>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</si>
  <si>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</si>
  <si>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</si>
  <si>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</si>
  <si>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</si>
  <si>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</si>
  <si>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</si>
  <si>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</si>
  <si>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</si>
  <si>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</si>
  <si>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</si>
  <si>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</si>
  <si>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</si>
  <si>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</si>
  <si>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</si>
  <si>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</si>
  <si>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</si>
  <si>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</si>
  <si>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</si>
  <si>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</si>
  <si>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</si>
  <si>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</si>
  <si>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</si>
  <si>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</si>
  <si>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</si>
  <si>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</si>
  <si>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</si>
  <si>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</si>
  <si>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</si>
  <si>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</si>
  <si>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</si>
  <si>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</si>
  <si>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</si>
  <si>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</si>
  <si>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</si>
  <si>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</si>
  <si>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</si>
  <si>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</si>
  <si>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</si>
  <si>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</si>
  <si>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</si>
  <si>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</si>
  <si>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</si>
  <si>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</si>
  <si>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</si>
  <si>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</si>
  <si>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</si>
  <si>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</si>
  <si>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</si>
  <si>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</si>
  <si>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</si>
  <si>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</si>
  <si>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</si>
  <si>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</si>
  <si>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</si>
  <si>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</si>
  <si>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</si>
  <si>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</si>
  <si>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</si>
  <si>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</si>
  <si>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</si>
  <si>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</si>
  <si>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</si>
  <si>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</si>
  <si>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</si>
  <si>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</si>
  <si>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</si>
  <si>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</si>
  <si>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</si>
  <si>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</si>
  <si>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</si>
  <si>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</si>
  <si>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</si>
  <si>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</si>
  <si>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</si>
  <si>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</si>
  <si>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</si>
  <si>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</si>
  <si>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</si>
  <si>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</si>
  <si>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</si>
  <si>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</si>
  <si>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</si>
  <si>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</si>
  <si>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</si>
  <si>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</si>
  <si>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</si>
  <si>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</si>
  <si>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</si>
  <si>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</si>
  <si>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</si>
  <si>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</si>
  <si>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</si>
  <si>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</si>
  <si>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</si>
  <si>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</si>
  <si>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</si>
  <si>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</si>
  <si>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</si>
  <si>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</si>
  <si>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</si>
  <si>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</si>
  <si>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</si>
  <si>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</si>
  <si>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</si>
  <si>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</si>
  <si>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</si>
  <si>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</si>
  <si>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</si>
  <si>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</si>
  <si>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</si>
  <si>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</si>
  <si>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</si>
  <si>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</si>
  <si>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</si>
  <si>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</si>
  <si>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</si>
  <si>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</si>
  <si>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</si>
  <si>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</si>
  <si>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</si>
  <si>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</si>
  <si>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</si>
  <si>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</si>
  <si>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</si>
  <si>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</si>
  <si>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</si>
  <si>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</si>
  <si>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</si>
  <si>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</si>
  <si>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</si>
  <si>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</si>
  <si>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</si>
  <si>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</si>
  <si>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</si>
  <si>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</si>
  <si>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</si>
  <si>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</si>
  <si>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</si>
  <si>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</si>
  <si>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</si>
  <si>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</si>
  <si>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</si>
  <si>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</si>
  <si>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</si>
  <si>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</si>
  <si>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</si>
  <si>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</si>
  <si>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</si>
  <si>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</si>
  <si>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</si>
  <si>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</si>
  <si>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</si>
  <si>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</si>
  <si>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</si>
  <si>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</si>
  <si>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</si>
  <si>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</si>
  <si>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</si>
  <si>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</si>
  <si>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</si>
  <si>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</si>
  <si>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</si>
  <si>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</si>
  <si>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</si>
  <si>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</si>
  <si>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</si>
  <si>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</si>
  <si>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</si>
  <si>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</si>
  <si>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</si>
  <si>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</si>
  <si>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</si>
  <si>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</si>
  <si>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</si>
  <si>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</si>
  <si>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</si>
  <si>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</si>
  <si>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</si>
  <si>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</si>
  <si>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</si>
  <si>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</si>
  <si>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</si>
  <si>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</si>
  <si>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</si>
  <si>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</si>
  <si>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</si>
  <si>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</si>
  <si>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</si>
  <si>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</si>
  <si>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</si>
  <si>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</si>
  <si>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</si>
  <si>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</si>
  <si>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</si>
  <si>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</si>
  <si>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</si>
  <si>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</si>
  <si>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</si>
  <si>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</si>
  <si>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</si>
  <si>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</si>
  <si>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</si>
  <si>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</si>
  <si>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</si>
  <si>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</si>
  <si>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</si>
  <si>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</si>
  <si>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</si>
  <si>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</si>
  <si>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</si>
  <si>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</si>
  <si>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</si>
  <si>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</si>
  <si>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</si>
  <si>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</si>
  <si>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</si>
  <si>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</si>
  <si>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</si>
  <si>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</si>
  <si>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</si>
  <si>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</si>
  <si>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</si>
  <si>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</si>
  <si>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</si>
  <si>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</si>
  <si>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</si>
  <si>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</si>
  <si>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</si>
  <si>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</si>
  <si>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</si>
  <si>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</si>
  <si>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</si>
  <si>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</si>
  <si>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</si>
  <si>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</si>
  <si>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</si>
  <si>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</si>
  <si>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</si>
  <si>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</si>
  <si>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</si>
  <si>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</si>
  <si>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</si>
  <si>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</si>
  <si>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</si>
  <si>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</si>
  <si>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</si>
  <si>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</si>
  <si>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</si>
  <si>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</si>
  <si>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</si>
  <si>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</si>
  <si>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</si>
  <si>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</si>
  <si>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</si>
  <si>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</si>
  <si>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</si>
  <si>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</si>
  <si>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</si>
  <si>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</si>
  <si>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</si>
  <si>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</si>
  <si>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</si>
  <si>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</si>
  <si>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</si>
  <si>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</si>
  <si>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</si>
  <si>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</si>
  <si>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</si>
  <si>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</si>
  <si>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</si>
  <si>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</si>
  <si>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</si>
  <si>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</si>
  <si>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</si>
  <si>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</si>
  <si>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</si>
  <si>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</si>
  <si>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</si>
  <si>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</si>
  <si>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</si>
  <si>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</si>
  <si>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</si>
  <si>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</si>
  <si>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</si>
  <si>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</si>
  <si>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</si>
  <si>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</si>
  <si>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</si>
  <si>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</si>
  <si>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</si>
  <si>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</si>
  <si>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</si>
  <si>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</si>
  <si>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</si>
  <si>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</si>
  <si>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</si>
  <si>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</si>
  <si>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</si>
  <si>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</si>
  <si>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</si>
  <si>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</si>
  <si>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</si>
  <si>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</si>
  <si>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</si>
  <si>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</si>
  <si>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</si>
  <si>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</si>
  <si>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</si>
  <si>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</si>
  <si>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</si>
  <si>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</si>
  <si>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</si>
  <si>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</si>
  <si>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</si>
  <si>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</si>
  <si>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</si>
  <si>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</si>
  <si>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</si>
  <si>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</si>
  <si>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</si>
  <si>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</si>
  <si>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</si>
  <si>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</si>
  <si>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</si>
  <si>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</si>
  <si>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</si>
  <si>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</si>
  <si>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</si>
  <si>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</si>
  <si>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</si>
  <si>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</si>
  <si>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</si>
  <si>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</si>
  <si>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</si>
  <si>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</si>
  <si>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</si>
  <si>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</si>
  <si>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</si>
  <si>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</si>
  <si>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</si>
  <si>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</si>
  <si>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</si>
  <si>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</si>
  <si>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</si>
  <si>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</si>
  <si>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</si>
  <si>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</si>
  <si>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</si>
  <si>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</si>
  <si>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</si>
  <si>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</si>
  <si>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</si>
  <si>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</si>
  <si>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</si>
  <si>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</si>
  <si>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</si>
  <si>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</si>
  <si>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</si>
  <si>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</si>
  <si>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</si>
  <si>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</si>
  <si>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</si>
  <si>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</si>
  <si>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</si>
  <si>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</si>
  <si>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</si>
  <si>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</si>
  <si>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</si>
  <si>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</si>
  <si>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</si>
  <si>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</si>
  <si>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</si>
  <si>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</si>
  <si>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</si>
  <si>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</si>
  <si>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</si>
  <si>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</si>
  <si>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</si>
  <si>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</si>
  <si>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</si>
  <si>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</si>
  <si>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</si>
  <si>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</si>
  <si>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</si>
  <si>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</si>
  <si>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</si>
  <si>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</si>
  <si>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</si>
  <si>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</si>
  <si>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</si>
  <si>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</si>
  <si>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</si>
  <si>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</si>
  <si>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</si>
  <si>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</si>
  <si>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</si>
  <si>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</si>
  <si>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</si>
  <si>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</si>
  <si>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</si>
  <si>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</si>
  <si>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</si>
  <si>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</si>
  <si>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</si>
  <si>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</si>
  <si>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</si>
  <si>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</si>
  <si>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</si>
  <si>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</si>
  <si>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</si>
  <si>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</si>
  <si>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</si>
  <si>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</si>
  <si>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</si>
  <si>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</si>
  <si>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</si>
  <si>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</si>
  <si>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</si>
  <si>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</si>
  <si>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</si>
  <si>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</si>
  <si>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</si>
  <si>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</si>
  <si>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</si>
  <si>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</si>
  <si>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</si>
  <si>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</si>
  <si>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</si>
  <si>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</si>
  <si>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</si>
  <si>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</si>
  <si>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</si>
  <si>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</si>
  <si>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</si>
  <si>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</si>
  <si>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</si>
  <si>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</si>
  <si>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</si>
  <si>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</si>
  <si>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</si>
  <si>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</si>
  <si>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</si>
  <si>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</si>
  <si>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</si>
  <si>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</si>
  <si>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</si>
  <si>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</si>
  <si>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</si>
  <si>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</si>
  <si>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</si>
  <si>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</si>
  <si>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</si>
  <si>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</si>
  <si>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</si>
  <si>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</si>
  <si>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</si>
  <si>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</si>
  <si>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</si>
  <si>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</si>
  <si>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</si>
  <si>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</si>
  <si>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</si>
  <si>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</si>
  <si>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</si>
  <si>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</si>
  <si>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</si>
  <si>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</si>
  <si>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</si>
  <si>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</si>
  <si>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</si>
  <si>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</si>
  <si>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</si>
  <si>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</si>
  <si>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</si>
  <si>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</si>
  <si>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</si>
  <si>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</si>
  <si>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</si>
  <si>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</si>
  <si>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</si>
  <si>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</si>
  <si>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</si>
  <si>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</si>
  <si>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</si>
  <si>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</si>
  <si>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</si>
  <si>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</si>
  <si>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</si>
  <si>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</si>
  <si>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</si>
  <si>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</si>
  <si>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</si>
  <si>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</si>
  <si>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</si>
  <si>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</si>
  <si>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</si>
  <si>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</si>
  <si>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</si>
  <si>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</si>
  <si>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</si>
  <si>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</si>
  <si>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</si>
  <si>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</si>
  <si>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</si>
  <si>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</si>
  <si>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</si>
  <si>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</si>
  <si>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</si>
  <si>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</si>
  <si>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</si>
  <si>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</si>
  <si>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</si>
  <si>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</si>
  <si>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</si>
  <si>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</si>
  <si>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</si>
  <si>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</si>
  <si>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</si>
  <si>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</si>
  <si>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</si>
  <si>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</si>
  <si>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</si>
  <si>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</si>
  <si>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</si>
  <si>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</si>
  <si>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</si>
  <si>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</si>
  <si>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</si>
  <si>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</si>
  <si>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</si>
  <si>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</si>
  <si>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</si>
  <si>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</si>
  <si>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</si>
  <si>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</si>
  <si>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</si>
  <si>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</si>
  <si>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</si>
  <si>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</si>
  <si>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</si>
  <si>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</si>
  <si>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</si>
  <si>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</si>
  <si>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</si>
  <si>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</si>
  <si>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</si>
  <si>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</si>
  <si>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</si>
  <si>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</si>
  <si>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</si>
  <si>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</si>
  <si>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</si>
  <si>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</si>
  <si>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</si>
  <si>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</si>
  <si>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</si>
  <si>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</si>
  <si>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</si>
  <si>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</si>
  <si>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</si>
  <si>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</si>
  <si>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</si>
  <si>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</si>
  <si>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</si>
  <si>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</si>
  <si>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</si>
  <si>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</si>
  <si>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</si>
  <si>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</si>
  <si>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</si>
  <si>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</si>
  <si>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</si>
  <si>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</si>
  <si>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</si>
  <si>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</si>
  <si>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</si>
  <si>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</si>
  <si>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</si>
  <si>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</si>
  <si>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</si>
  <si>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</si>
  <si>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</si>
  <si>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</si>
  <si>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</si>
  <si>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</si>
  <si>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</si>
  <si>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</si>
  <si>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</si>
  <si>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</si>
  <si>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</si>
  <si>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</si>
  <si>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</si>
  <si>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</si>
  <si>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</si>
  <si>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</si>
  <si>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</si>
  <si>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</si>
  <si>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</si>
  <si>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</si>
  <si>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</si>
  <si>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</si>
  <si>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</si>
  <si>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</si>
  <si>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</si>
  <si>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</si>
  <si>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</si>
  <si>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</si>
  <si>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</si>
  <si>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</si>
  <si>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</si>
  <si>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</si>
  <si>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</si>
  <si>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</si>
  <si>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</si>
  <si>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</si>
  <si>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</si>
  <si>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</si>
  <si>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</si>
  <si>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</si>
  <si>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</si>
  <si>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</si>
  <si>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</si>
  <si>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</si>
  <si>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</si>
  <si>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</si>
  <si>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</si>
  <si>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</si>
  <si>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</si>
  <si>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</si>
  <si>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</si>
  <si>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</si>
  <si>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</si>
  <si>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</si>
  <si>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</si>
  <si>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</si>
  <si>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</si>
  <si>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</si>
  <si>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</si>
  <si>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</si>
  <si>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</si>
  <si>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</si>
  <si>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</si>
  <si>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</si>
  <si>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</si>
  <si>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</si>
  <si>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</si>
  <si>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</si>
  <si>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</si>
  <si>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</si>
  <si>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</si>
  <si>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</si>
  <si>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</si>
  <si>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</si>
  <si>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</si>
  <si>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</si>
  <si>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</si>
  <si>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</si>
  <si>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</si>
  <si>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</si>
  <si>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</si>
  <si>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</si>
  <si>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</si>
  <si>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</si>
  <si>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</si>
  <si>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</si>
  <si>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</si>
  <si>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</si>
  <si>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</si>
  <si>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</si>
  <si>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</si>
  <si>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</si>
  <si>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</si>
  <si>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</si>
  <si>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</si>
  <si>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</si>
  <si>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</si>
  <si>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</si>
  <si>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</si>
  <si>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</si>
  <si>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</si>
  <si>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</si>
  <si>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</si>
  <si>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</si>
  <si>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</si>
  <si>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</si>
  <si>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</si>
  <si>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</si>
  <si>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</si>
  <si>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</si>
  <si>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</si>
  <si>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</si>
  <si>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</si>
  <si>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</si>
  <si>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</si>
  <si>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</si>
  <si>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</si>
  <si>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</si>
  <si>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</si>
  <si>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</si>
  <si>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</si>
  <si>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</si>
  <si>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</si>
  <si>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</si>
  <si>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</si>
  <si>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</si>
  <si>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</si>
  <si>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</si>
  <si>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</si>
  <si>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</si>
  <si>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</si>
  <si>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</si>
  <si>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</si>
  <si>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</si>
  <si>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</si>
  <si>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</si>
  <si>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</si>
  <si>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</si>
  <si>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</si>
  <si>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</si>
  <si>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</si>
  <si>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</si>
  <si>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</si>
  <si>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</si>
  <si>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</si>
  <si>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</si>
  <si>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</si>
  <si>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</si>
  <si>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</si>
  <si>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</si>
  <si>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</si>
  <si>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</si>
  <si>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</si>
  <si>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</si>
  <si>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</si>
  <si>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</si>
  <si>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</si>
  <si>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</si>
  <si>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</si>
  <si>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</si>
  <si>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</si>
  <si>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</si>
  <si>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</si>
  <si>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</si>
  <si>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</si>
  <si>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</si>
  <si>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</si>
  <si>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</si>
  <si>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</si>
  <si>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</si>
  <si>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</si>
  <si>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</si>
  <si>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</si>
  <si>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</si>
  <si>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</si>
  <si>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</si>
  <si>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</si>
  <si>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</si>
  <si>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</si>
  <si>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</si>
  <si>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</si>
  <si>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</si>
  <si>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</si>
  <si>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</si>
  <si>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</si>
  <si>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</si>
  <si>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</si>
  <si>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</si>
  <si>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</si>
  <si>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</si>
  <si>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</si>
  <si>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</si>
  <si>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</si>
  <si>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</si>
  <si>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</si>
  <si>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</si>
  <si>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</si>
  <si>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</si>
  <si>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</si>
  <si>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</si>
  <si>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</si>
  <si>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</si>
  <si>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</si>
  <si>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</si>
  <si>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</si>
  <si>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</si>
  <si>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</si>
  <si>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</si>
  <si>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</si>
  <si>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</si>
  <si>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</si>
  <si>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</si>
  <si>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</si>
  <si>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</si>
  <si>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</si>
  <si>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</si>
  <si>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</si>
  <si>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</si>
  <si>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</si>
  <si>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</si>
  <si>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</si>
  <si>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</si>
  <si>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</si>
  <si>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</si>
  <si>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</si>
  <si>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</si>
  <si>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</si>
  <si>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</si>
  <si>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</si>
  <si>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</si>
  <si>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</si>
  <si>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</si>
  <si>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</si>
  <si>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</si>
  <si>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</si>
  <si>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</si>
  <si>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</si>
  <si>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</si>
  <si>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</si>
  <si>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</si>
  <si>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</si>
  <si>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</si>
  <si>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</si>
  <si>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</si>
  <si>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</si>
  <si>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</si>
  <si>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</si>
  <si>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</si>
  <si>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</si>
  <si>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</si>
  <si>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</si>
  <si>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</si>
  <si>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</si>
  <si>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</si>
  <si>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</si>
  <si>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</si>
  <si>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</si>
  <si>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</si>
  <si>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</si>
  <si>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</si>
  <si>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</si>
  <si>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</si>
  <si>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</si>
  <si>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</si>
  <si>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</si>
  <si>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</si>
  <si>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</si>
  <si>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</si>
  <si>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</si>
  <si>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</si>
  <si>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</si>
  <si>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</si>
  <si>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</si>
  <si>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</si>
  <si>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</si>
  <si>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</si>
  <si>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</si>
  <si>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</si>
  <si>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</si>
  <si>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</si>
  <si>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</si>
  <si>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</si>
  <si>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</si>
  <si>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</si>
  <si>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</si>
  <si>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</si>
  <si>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</si>
  <si>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</si>
  <si>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</si>
  <si>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</si>
  <si>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</si>
  <si>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</si>
  <si>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</si>
  <si>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</si>
  <si>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</si>
  <si>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</si>
  <si>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</si>
  <si>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</si>
  <si>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</si>
  <si>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</si>
  <si>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</si>
  <si>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</si>
  <si>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</si>
  <si>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</si>
  <si>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</si>
  <si>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</si>
  <si>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</si>
  <si>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</si>
  <si>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</si>
  <si>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</si>
  <si>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</si>
  <si>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</si>
  <si>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</si>
  <si>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</si>
  <si>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</si>
  <si>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</si>
  <si>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</si>
  <si>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</si>
  <si>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</si>
  <si>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</si>
  <si>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</si>
  <si>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</si>
  <si>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</si>
  <si>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</si>
  <si>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</si>
  <si>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</si>
  <si>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</si>
  <si>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</si>
  <si>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</si>
  <si>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</si>
  <si>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</si>
  <si>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</si>
  <si>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</si>
  <si>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</si>
  <si>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</si>
  <si>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</si>
  <si>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</si>
  <si>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</si>
  <si>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</si>
  <si>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</si>
  <si>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</si>
  <si>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</si>
  <si>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</si>
  <si>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</si>
  <si>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</si>
  <si>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</si>
  <si>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</si>
  <si>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</si>
  <si>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</si>
  <si>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</si>
  <si>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</si>
  <si>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</si>
  <si>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</si>
  <si>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</si>
  <si>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</si>
  <si>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</si>
  <si>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</si>
  <si>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</si>
  <si>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</si>
  <si>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</si>
  <si>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</si>
  <si>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</si>
  <si>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</si>
  <si>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</si>
  <si>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</si>
  <si>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</si>
  <si>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</si>
  <si>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</si>
  <si>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</si>
  <si>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</si>
  <si>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</si>
  <si>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</si>
  <si>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</si>
  <si>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</si>
  <si>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</si>
  <si>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</si>
  <si>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</si>
  <si>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</si>
  <si>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</si>
  <si>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</si>
  <si>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</si>
  <si>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</si>
  <si>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</si>
  <si>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</si>
  <si>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</si>
  <si>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</si>
  <si>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</si>
  <si>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</si>
  <si>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</si>
  <si>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</si>
  <si>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</si>
  <si>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</si>
  <si>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</si>
  <si>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</si>
  <si>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</si>
  <si>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</si>
  <si>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</si>
  <si>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</si>
  <si>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</si>
  <si>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</si>
  <si>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</si>
  <si>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</si>
  <si>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</si>
  <si>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</si>
  <si>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</si>
  <si>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</si>
  <si>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</si>
  <si>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</si>
  <si>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</si>
  <si>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</si>
  <si>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</si>
  <si>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</si>
  <si>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</si>
  <si>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</si>
  <si>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</si>
  <si>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</si>
  <si>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</si>
  <si>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</si>
  <si>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</si>
  <si>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</si>
  <si>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</si>
  <si>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</si>
  <si>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</si>
  <si>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</si>
  <si>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</si>
  <si>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</si>
  <si>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</si>
  <si>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</si>
  <si>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</si>
  <si>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</si>
  <si>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</si>
  <si>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</si>
  <si>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</si>
  <si>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</si>
  <si>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</si>
  <si>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</si>
  <si>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</si>
  <si>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</si>
  <si>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</si>
  <si>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</si>
  <si>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</si>
  <si>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</si>
  <si>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</si>
  <si>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</si>
  <si>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</si>
  <si>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</si>
  <si>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</si>
  <si>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</si>
  <si>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</si>
  <si>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</si>
  <si>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</si>
  <si>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</si>
  <si>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</si>
  <si>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</si>
  <si>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</si>
  <si>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</si>
  <si>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</si>
  <si>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</si>
  <si>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</si>
  <si>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</si>
  <si>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</si>
  <si>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</si>
  <si>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</si>
  <si>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</si>
  <si>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</si>
  <si>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</si>
  <si>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</si>
  <si>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</si>
  <si>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</si>
  <si>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</si>
  <si>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</si>
  <si>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</si>
  <si>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</si>
  <si>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</si>
  <si>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</si>
  <si>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</si>
  <si>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</si>
  <si>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</si>
  <si>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</si>
  <si>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</si>
  <si>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</si>
  <si>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</si>
  <si>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</si>
  <si>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</si>
  <si>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</si>
  <si>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</si>
  <si>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</si>
  <si>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</si>
  <si>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</si>
  <si>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</si>
  <si>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</si>
  <si>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</si>
  <si>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</si>
  <si>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</si>
  <si>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</si>
  <si>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</si>
  <si>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</si>
  <si>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</si>
  <si>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</si>
  <si>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</si>
  <si>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</si>
  <si>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</si>
  <si>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</si>
  <si>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</si>
  <si>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</si>
  <si>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</si>
  <si>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</si>
  <si>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</si>
  <si>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</si>
  <si>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</si>
  <si>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</si>
  <si>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</si>
  <si>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</si>
  <si>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</si>
  <si>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</si>
  <si>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</si>
  <si>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</si>
  <si>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</si>
  <si>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</si>
  <si>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</si>
  <si>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</si>
  <si>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</si>
  <si>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</si>
  <si>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</si>
  <si>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</si>
  <si>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</si>
  <si>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</si>
  <si>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</si>
  <si>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</si>
  <si>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</si>
  <si>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</si>
  <si>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</si>
  <si>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</si>
  <si>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</si>
  <si>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</si>
  <si>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</si>
  <si>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</si>
  <si>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</si>
  <si>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</si>
  <si>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</si>
  <si>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</si>
  <si>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</si>
  <si>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</si>
  <si>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</si>
  <si>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</si>
  <si>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</si>
  <si>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</si>
  <si>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</si>
  <si>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</si>
  <si>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</si>
  <si>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</si>
  <si>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</si>
  <si>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</si>
  <si>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</si>
  <si>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</si>
  <si>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</si>
  <si>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</si>
  <si>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</si>
  <si>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</si>
  <si>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</si>
  <si>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</si>
  <si>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</si>
  <si>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</si>
  <si>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</si>
  <si>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</si>
  <si>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</si>
  <si>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</si>
  <si>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</si>
  <si>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</si>
  <si>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</si>
  <si>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</si>
  <si>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</si>
  <si>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</si>
  <si>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</si>
  <si>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</si>
  <si>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</si>
  <si>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</si>
  <si>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</si>
  <si>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</si>
  <si>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</si>
  <si>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</si>
  <si>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</si>
  <si>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</si>
  <si>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</si>
  <si>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</si>
  <si>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</si>
  <si>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</si>
  <si>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</si>
  <si>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</si>
  <si>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</si>
  <si>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</si>
  <si>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</si>
  <si>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</si>
  <si>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</si>
  <si>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</si>
  <si>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</si>
  <si>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</si>
  <si>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</si>
  <si>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</si>
  <si>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</si>
  <si>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</si>
  <si>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</si>
  <si>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</si>
  <si>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</si>
  <si>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</si>
  <si>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</si>
  <si>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</si>
  <si>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</si>
  <si>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</si>
  <si>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</si>
  <si>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</si>
  <si>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</si>
  <si>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</si>
  <si>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</si>
  <si>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</si>
  <si>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</si>
  <si>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</si>
  <si>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</si>
  <si>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</si>
  <si>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</si>
  <si>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</si>
  <si>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</si>
  <si>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</si>
  <si>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</si>
  <si>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</si>
  <si>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</si>
  <si>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</si>
  <si>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</si>
  <si>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</si>
  <si>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</si>
  <si>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</si>
  <si>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</si>
  <si>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</si>
  <si>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</si>
  <si>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</si>
  <si>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</si>
  <si>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</si>
  <si>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</si>
  <si>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</si>
  <si>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</si>
  <si>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</si>
  <si>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</si>
  <si>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</si>
  <si>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</si>
  <si>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</si>
  <si>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</si>
  <si>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</si>
  <si>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</si>
  <si>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</si>
  <si>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</si>
  <si>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</si>
  <si>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</si>
  <si>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</si>
  <si>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</si>
  <si>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</si>
  <si>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</si>
  <si>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</si>
  <si>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</si>
  <si>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</si>
  <si>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</si>
  <si>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</si>
  <si>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</si>
  <si>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</si>
  <si>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</si>
  <si>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</si>
  <si>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</si>
  <si>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</si>
  <si>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</si>
  <si>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</si>
  <si>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</si>
  <si>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</si>
  <si>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</si>
  <si>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</si>
  <si>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</si>
  <si>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</si>
  <si>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</si>
  <si>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</si>
  <si>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</si>
  <si>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</si>
  <si>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</si>
  <si>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</si>
  <si>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</si>
  <si>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</si>
  <si>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</si>
  <si>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</si>
  <si>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</si>
  <si>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</si>
  <si>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</si>
  <si>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</si>
  <si>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</si>
  <si>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</si>
  <si>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</si>
  <si>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</si>
  <si>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</si>
  <si>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</si>
  <si>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</si>
  <si>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</si>
  <si>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</si>
  <si>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</si>
  <si>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</si>
  <si>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</si>
  <si>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</si>
  <si>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</si>
  <si>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</si>
  <si>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</si>
  <si>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</si>
  <si>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</si>
  <si>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</si>
  <si>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</si>
  <si>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</si>
  <si>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</si>
  <si>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</si>
  <si>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</si>
  <si>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</si>
  <si>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</si>
  <si>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</si>
  <si>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</si>
  <si>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</si>
  <si>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</si>
  <si>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</si>
  <si>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</si>
  <si>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</si>
  <si>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</si>
  <si>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</si>
  <si>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</si>
  <si>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</si>
  <si>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</si>
  <si>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</si>
  <si>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</si>
  <si>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</si>
  <si>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</si>
  <si>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</si>
  <si>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</si>
  <si>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</si>
  <si>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</si>
  <si>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</si>
  <si>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</si>
  <si>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</si>
  <si>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</si>
  <si>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</si>
  <si>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</si>
  <si>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</si>
  <si>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</si>
  <si>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</si>
  <si>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</si>
  <si>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</si>
  <si>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</si>
  <si>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</si>
  <si>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</si>
  <si>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</si>
  <si>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</si>
  <si>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</si>
  <si>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</si>
  <si>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</si>
  <si>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</si>
  <si>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</si>
  <si>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</si>
  <si>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</si>
  <si>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</si>
  <si>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</si>
  <si>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</si>
  <si>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</si>
  <si>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</si>
  <si>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</si>
  <si>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</si>
  <si>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</si>
  <si>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</si>
  <si>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</si>
  <si>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</si>
  <si>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</si>
  <si>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</si>
  <si>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</si>
  <si>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</si>
  <si>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</si>
  <si>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</si>
  <si>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</si>
  <si>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</si>
  <si>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</si>
  <si>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</si>
  <si>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</si>
  <si>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</si>
  <si>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</si>
  <si>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</si>
  <si>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</si>
  <si>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</si>
  <si>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</si>
  <si>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</si>
  <si>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</si>
  <si>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</si>
  <si>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</si>
  <si>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</si>
  <si>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</si>
  <si>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</si>
  <si>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</si>
  <si>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</si>
  <si>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</si>
  <si>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</si>
  <si>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</si>
  <si>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</si>
  <si>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</si>
  <si>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</si>
  <si>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</si>
  <si>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</si>
  <si>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</si>
  <si>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</si>
  <si>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</si>
  <si>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</si>
  <si>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</si>
  <si>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</si>
  <si>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</si>
  <si>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</si>
  <si>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</si>
  <si>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</si>
  <si>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</si>
  <si>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</si>
  <si>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</si>
  <si>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</si>
  <si>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</si>
  <si>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</si>
  <si>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</si>
  <si>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</si>
  <si>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</si>
  <si>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</si>
  <si>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</si>
  <si>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</si>
  <si>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</si>
  <si>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</si>
  <si>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</si>
  <si>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</si>
  <si>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</si>
  <si>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</si>
  <si>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</si>
  <si>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</si>
  <si>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</si>
  <si>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</si>
  <si>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</si>
  <si>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</si>
  <si>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</si>
  <si>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</si>
  <si>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</si>
  <si>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</si>
  <si>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</si>
  <si>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</si>
  <si>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</si>
  <si>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</si>
  <si>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</si>
  <si>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</si>
  <si>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</si>
  <si>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</si>
  <si>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</si>
  <si>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</si>
  <si>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</si>
  <si>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</si>
  <si>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</si>
  <si>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</si>
  <si>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</si>
  <si>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</si>
  <si>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</si>
  <si>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</si>
  <si>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</si>
  <si>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</si>
  <si>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</si>
  <si>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</si>
  <si>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</si>
  <si>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</si>
  <si>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</si>
  <si>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</si>
  <si>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</si>
  <si>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</si>
  <si>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</si>
  <si>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</si>
  <si>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</si>
  <si>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</si>
  <si>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</si>
  <si>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</si>
  <si>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</si>
  <si>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</si>
  <si>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</si>
  <si>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</si>
  <si>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</si>
  <si>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</si>
  <si>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</si>
  <si>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</si>
  <si>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</si>
  <si>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</si>
  <si>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</si>
  <si>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</si>
  <si>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</si>
  <si>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</si>
  <si>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</si>
  <si>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</si>
  <si>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</si>
  <si>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</si>
  <si>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</si>
  <si>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</si>
  <si>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</si>
  <si>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</si>
  <si>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</si>
  <si>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</si>
  <si>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</si>
  <si>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</si>
  <si>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</si>
  <si>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</si>
  <si>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</si>
  <si>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</si>
  <si>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</si>
  <si>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</si>
  <si>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</si>
  <si>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</si>
  <si>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</si>
  <si>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</si>
  <si>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</si>
  <si>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</si>
  <si>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</si>
  <si>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</si>
  <si>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</si>
  <si>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</si>
  <si>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</si>
  <si>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</si>
  <si>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</si>
  <si>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</si>
  <si>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</si>
  <si>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</si>
  <si>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</si>
  <si>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</si>
  <si>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</si>
  <si>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</si>
  <si>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</si>
  <si>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</si>
  <si>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</si>
  <si>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</si>
  <si>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</si>
  <si>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</si>
  <si>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</si>
  <si>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</si>
  <si>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</si>
  <si>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</si>
  <si>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</si>
  <si>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</si>
  <si>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</si>
  <si>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</si>
  <si>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</si>
  <si>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</si>
  <si>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</si>
  <si>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</si>
  <si>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</si>
  <si>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</si>
  <si>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</si>
  <si>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</si>
  <si>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</si>
  <si>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</si>
  <si>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</si>
  <si>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</si>
  <si>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</si>
  <si>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</si>
  <si>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</si>
  <si>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</si>
  <si>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</si>
  <si>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</si>
  <si>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</si>
  <si>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</si>
  <si>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</si>
  <si>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</si>
  <si>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</si>
  <si>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</si>
  <si>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</si>
  <si>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</si>
  <si>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</si>
  <si>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</si>
  <si>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</si>
  <si>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</si>
  <si>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</si>
  <si>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</si>
  <si>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</si>
  <si>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</si>
  <si>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</si>
  <si>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</si>
  <si>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</si>
  <si>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</si>
  <si>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</si>
  <si>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</si>
  <si>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</si>
  <si>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</si>
  <si>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</si>
  <si>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</si>
  <si>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</si>
  <si>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</si>
  <si>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</si>
  <si>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</si>
  <si>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</si>
  <si>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</si>
  <si>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</si>
  <si>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</si>
  <si>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</si>
  <si>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</si>
  <si>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</si>
  <si>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</si>
  <si>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</si>
  <si>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</si>
  <si>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</si>
  <si>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</si>
  <si>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</si>
  <si>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</si>
  <si>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</si>
  <si>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</si>
  <si>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</si>
  <si>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</si>
  <si>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</si>
  <si>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</si>
  <si>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</si>
  <si>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</si>
  <si>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</si>
  <si>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</si>
  <si>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</si>
  <si>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</si>
  <si>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</si>
  <si>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</si>
  <si>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</si>
  <si>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</si>
  <si>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</si>
  <si>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</si>
  <si>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</si>
  <si>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</si>
  <si>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</si>
  <si>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</si>
  <si>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</si>
  <si>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</si>
  <si>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</si>
  <si>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</si>
  <si>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</si>
  <si>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</si>
  <si>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</si>
  <si>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</si>
  <si>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</si>
  <si>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</si>
  <si>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</si>
  <si>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</si>
  <si>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</si>
  <si>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</si>
  <si>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</si>
  <si>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</si>
  <si>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</si>
  <si>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</si>
  <si>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</si>
  <si>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</si>
  <si>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</si>
  <si>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</si>
  <si>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</si>
  <si>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</si>
  <si>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</si>
  <si>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</si>
  <si>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</si>
  <si>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</si>
  <si>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</si>
  <si>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</si>
  <si>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</si>
  <si>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</si>
  <si>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</si>
  <si>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</si>
  <si>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</si>
  <si>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</si>
  <si>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</si>
  <si>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</si>
  <si>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</si>
  <si>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</si>
  <si>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</si>
  <si>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</si>
  <si>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</si>
  <si>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</si>
  <si>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</si>
  <si>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</si>
  <si>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</si>
  <si>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</si>
  <si>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</si>
  <si>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</si>
  <si>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</si>
  <si>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</si>
  <si>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</si>
  <si>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</si>
  <si>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</si>
  <si>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</si>
  <si>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</si>
  <si>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</si>
  <si>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</si>
  <si>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</si>
  <si>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</si>
  <si>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</si>
  <si>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</si>
  <si>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</si>
  <si>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</si>
  <si>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</si>
  <si>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</si>
  <si>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</si>
  <si>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</si>
  <si>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</si>
  <si>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</si>
  <si>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</si>
  <si>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</si>
  <si>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</si>
  <si>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</si>
  <si>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</si>
  <si>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</si>
  <si>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</si>
  <si>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</si>
  <si>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</si>
  <si>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</si>
  <si>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</si>
  <si>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</si>
  <si>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</si>
  <si>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</si>
  <si>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</si>
  <si>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</si>
  <si>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</si>
  <si>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</si>
  <si>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</si>
  <si>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</si>
  <si>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</si>
  <si>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</si>
  <si>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</si>
  <si>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</si>
  <si>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</si>
  <si>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</si>
  <si>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</si>
  <si>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</si>
  <si>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</si>
  <si>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</si>
  <si>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</si>
  <si>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</si>
  <si>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</si>
  <si>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</si>
  <si>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</si>
  <si>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</si>
  <si>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</si>
  <si>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</si>
  <si>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</si>
  <si>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</si>
  <si>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</si>
  <si>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</si>
  <si>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</si>
  <si>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</si>
  <si>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</si>
  <si>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</si>
  <si>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</si>
  <si>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</si>
  <si>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</si>
  <si>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</si>
  <si>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</si>
  <si>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</si>
  <si>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</si>
  <si>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</si>
  <si>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</si>
  <si>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</si>
  <si>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</si>
  <si>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</si>
  <si>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</si>
  <si>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</si>
  <si>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</si>
  <si>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</si>
  <si>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</si>
  <si>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</si>
  <si>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</si>
  <si>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</si>
  <si>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</si>
  <si>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</si>
  <si>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</si>
  <si>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</si>
  <si>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</si>
  <si>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</si>
  <si>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</si>
  <si>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</si>
  <si>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</si>
  <si>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</si>
  <si>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</si>
  <si>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</si>
  <si>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</si>
  <si>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</si>
  <si>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</si>
  <si>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</si>
  <si>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</si>
  <si>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</si>
  <si>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</si>
  <si>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</si>
  <si>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</si>
  <si>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</si>
  <si>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</si>
  <si>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</si>
  <si>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</si>
  <si>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</si>
  <si>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</si>
  <si>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</si>
  <si>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</si>
  <si>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</si>
  <si>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</si>
  <si>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</si>
  <si>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</si>
  <si>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</si>
  <si>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</si>
  <si>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</si>
  <si>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</si>
  <si>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</si>
  <si>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</si>
  <si>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</si>
  <si>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</si>
  <si>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</si>
  <si>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</si>
  <si>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</si>
  <si>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</si>
  <si>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</si>
  <si>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</si>
  <si>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</si>
  <si>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</si>
  <si>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</si>
  <si>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</si>
  <si>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</si>
  <si>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</si>
  <si>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</si>
  <si>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</si>
  <si>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</si>
  <si>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</si>
  <si>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</si>
  <si>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</si>
  <si>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</si>
  <si>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</si>
  <si>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</si>
  <si>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</si>
  <si>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</si>
  <si>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</si>
  <si>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</si>
  <si>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</si>
  <si>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</si>
  <si>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</si>
  <si>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</si>
  <si>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</si>
  <si>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</si>
  <si>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</si>
  <si>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</si>
  <si>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</si>
  <si>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</si>
  <si>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</si>
  <si>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</si>
  <si>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</si>
  <si>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</si>
  <si>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</si>
  <si>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</si>
  <si>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</si>
  <si>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</si>
  <si>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</si>
  <si>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</si>
  <si>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</si>
  <si>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</si>
  <si>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</si>
  <si>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</si>
  <si>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</si>
  <si>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</si>
  <si>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</si>
  <si>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</si>
  <si>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</si>
  <si>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</si>
  <si>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</si>
  <si>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</si>
  <si>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</si>
  <si>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</si>
  <si>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</si>
  <si>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</si>
  <si>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</si>
  <si>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</si>
  <si>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</si>
  <si>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</si>
  <si>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</si>
  <si>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</si>
  <si>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</si>
  <si>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</si>
  <si>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</si>
  <si>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</si>
  <si>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</si>
  <si>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</si>
  <si>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</si>
  <si>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</si>
  <si>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</si>
  <si>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</si>
  <si>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</si>
  <si>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</si>
  <si>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</si>
  <si>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</si>
  <si>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</si>
  <si>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</si>
  <si>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</si>
  <si>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</si>
  <si>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</si>
  <si>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</si>
  <si>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</si>
  <si>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</si>
  <si>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</si>
  <si>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</si>
  <si>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</si>
  <si>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</si>
  <si>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</si>
  <si>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</si>
  <si>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</si>
  <si>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</si>
  <si>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</si>
  <si>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</si>
  <si>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</si>
  <si>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</si>
  <si>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</si>
  <si>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</si>
  <si>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</si>
  <si>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</si>
  <si>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</si>
  <si>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</si>
  <si>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</si>
  <si>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</si>
  <si>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</si>
  <si>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</si>
  <si>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</si>
  <si>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</si>
  <si>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</si>
  <si>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</si>
  <si>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</si>
  <si>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</si>
  <si>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</si>
  <si>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</si>
  <si>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</si>
  <si>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</si>
  <si>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</si>
  <si>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</si>
  <si>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</si>
  <si>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</si>
  <si>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</si>
  <si>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</si>
  <si>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</si>
  <si>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</si>
  <si>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</si>
  <si>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</si>
  <si>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</si>
  <si>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</si>
  <si>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</si>
  <si>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</si>
  <si>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</si>
  <si>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</si>
  <si>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</si>
  <si>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</si>
  <si>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</si>
  <si>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</si>
  <si>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</si>
  <si>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</si>
  <si>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</si>
  <si>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</si>
  <si>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</si>
  <si>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</si>
  <si>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</si>
  <si>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</si>
  <si>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</si>
  <si>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</si>
  <si>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</si>
  <si>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</si>
  <si>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</si>
  <si>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</si>
  <si>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</si>
  <si>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</si>
  <si>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</si>
  <si>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</si>
  <si>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</si>
  <si>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</si>
  <si>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</si>
  <si>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</si>
  <si>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</si>
  <si>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</si>
  <si>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</si>
  <si>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</si>
  <si>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</si>
  <si>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</si>
  <si>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</si>
  <si>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</si>
  <si>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</si>
  <si>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</si>
  <si>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</si>
  <si>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</si>
  <si>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</si>
  <si>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</si>
  <si>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</si>
  <si>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</si>
  <si>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</si>
  <si>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</si>
  <si>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</si>
  <si>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</si>
  <si>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</si>
  <si>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</si>
  <si>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</si>
  <si>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</si>
  <si>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</si>
  <si>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</si>
  <si>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</si>
  <si>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</si>
  <si>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</si>
  <si>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</si>
  <si>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</si>
  <si>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</si>
  <si>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</si>
  <si>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</si>
  <si>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</si>
  <si>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</si>
  <si>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</si>
  <si>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</si>
  <si>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</si>
  <si>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</si>
  <si>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</si>
  <si>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</si>
  <si>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</si>
  <si>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</si>
  <si>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</si>
  <si>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</si>
  <si>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</si>
  <si>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</si>
  <si>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</si>
  <si>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</si>
  <si>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</si>
  <si>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</si>
  <si>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</si>
  <si>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</si>
  <si>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</si>
  <si>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</si>
  <si>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</si>
  <si>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</si>
  <si>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</si>
  <si>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</si>
  <si>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</si>
  <si>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</si>
  <si>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</si>
  <si>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</si>
  <si>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</si>
  <si>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</si>
  <si>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</si>
  <si>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</si>
  <si>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</si>
  <si>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</si>
  <si>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</si>
  <si>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</si>
  <si>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</si>
  <si>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</si>
  <si>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</si>
  <si>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</si>
  <si>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</si>
  <si>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</si>
  <si>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</si>
  <si>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</si>
  <si>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</si>
  <si>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</si>
  <si>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</si>
  <si>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</si>
  <si>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</si>
  <si>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</si>
  <si>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</si>
  <si>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</si>
  <si>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</si>
  <si>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</si>
  <si>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</si>
  <si>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</si>
  <si>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</si>
  <si>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</si>
  <si>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</si>
  <si>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</si>
  <si>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</si>
  <si>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</si>
  <si>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</si>
  <si>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</si>
  <si>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</si>
  <si>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</si>
  <si>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</si>
  <si>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</si>
  <si>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</si>
  <si>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</si>
  <si>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</si>
  <si>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</si>
  <si>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</si>
  <si>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</si>
  <si>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</si>
  <si>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</si>
  <si>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</si>
  <si>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</si>
  <si>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</si>
  <si>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</si>
  <si>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</si>
  <si>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</si>
  <si>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</si>
  <si>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</si>
  <si>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</si>
  <si>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</si>
  <si>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</si>
  <si>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</si>
  <si>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</si>
  <si>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</si>
  <si>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</si>
  <si>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</si>
  <si>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</si>
  <si>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</si>
  <si>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</si>
  <si>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</si>
  <si>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</si>
  <si>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</si>
  <si>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</si>
  <si>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</si>
  <si>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</si>
  <si>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</si>
  <si>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</si>
  <si>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</si>
  <si>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</si>
  <si>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</si>
  <si>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</si>
  <si>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</si>
  <si>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</si>
  <si>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</si>
  <si>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</si>
  <si>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</si>
  <si>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</si>
  <si>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</si>
  <si>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</si>
  <si>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</si>
  <si>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</si>
  <si>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</si>
  <si>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</si>
  <si>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</si>
  <si>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</si>
  <si>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</si>
  <si>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</si>
  <si>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</si>
  <si>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</si>
  <si>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</si>
  <si>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</si>
  <si>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</si>
  <si>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</si>
  <si>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</si>
  <si>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</si>
  <si>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</si>
  <si>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</si>
  <si>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</si>
  <si>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</si>
  <si>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</si>
  <si>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</si>
  <si>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</si>
  <si>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</si>
  <si>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</si>
  <si>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</si>
  <si>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</si>
  <si>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</si>
  <si>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</si>
  <si>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</si>
  <si>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</si>
  <si>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</si>
  <si>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</si>
  <si>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</si>
  <si>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</si>
  <si>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</si>
  <si>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</si>
  <si>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</si>
  <si>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</si>
  <si>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</si>
  <si>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</si>
  <si>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</si>
  <si>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</si>
  <si>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</si>
  <si>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</si>
  <si>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</si>
  <si>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</si>
  <si>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</si>
  <si>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</si>
  <si>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</si>
  <si>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</si>
  <si>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</si>
  <si>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</si>
  <si>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</si>
  <si>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</si>
  <si>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</si>
  <si>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</si>
  <si>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</si>
  <si>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</si>
  <si>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</si>
  <si>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</si>
  <si>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</si>
  <si>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</si>
  <si>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</si>
  <si>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</si>
  <si>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</si>
  <si>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</si>
  <si>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</si>
  <si>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</si>
  <si>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</si>
  <si>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</si>
  <si>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</si>
  <si>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</si>
  <si>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</si>
  <si>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</si>
  <si>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</si>
  <si>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</si>
  <si>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</si>
  <si>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</si>
  <si>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</si>
  <si>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</si>
  <si>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</si>
  <si>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</si>
  <si>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</si>
  <si>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</si>
  <si>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</si>
  <si>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</si>
  <si>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</si>
  <si>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</si>
  <si>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</si>
  <si>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</si>
  <si>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</si>
  <si>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</si>
  <si>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</si>
  <si>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</si>
  <si>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</si>
  <si>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</si>
  <si>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</si>
  <si>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</si>
  <si>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</si>
  <si>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</si>
  <si>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</si>
  <si>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</si>
  <si>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</si>
  <si>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</si>
  <si>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</si>
  <si>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</si>
  <si>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</si>
  <si>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</si>
  <si>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</si>
  <si>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</si>
  <si>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</si>
  <si>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</si>
  <si>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</si>
  <si>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</si>
  <si>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</si>
  <si>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</si>
  <si>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</si>
  <si>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</si>
  <si>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</si>
  <si>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</si>
  <si>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</si>
  <si>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</si>
  <si>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</si>
  <si>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</si>
  <si>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</si>
  <si>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</si>
  <si>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</si>
  <si>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</si>
  <si>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</si>
  <si>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</si>
  <si>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</si>
  <si>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</si>
  <si>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</si>
  <si>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</si>
  <si>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</si>
  <si>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</si>
  <si>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</si>
  <si>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</si>
  <si>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</si>
  <si>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</si>
  <si>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</si>
  <si>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</si>
  <si>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</si>
  <si>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</si>
  <si>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</si>
  <si>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</si>
  <si>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</si>
  <si>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</si>
  <si>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</si>
  <si>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</si>
  <si>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</si>
  <si>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</si>
  <si>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</si>
  <si>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</si>
  <si>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</si>
  <si>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</si>
  <si>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</si>
  <si>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</si>
  <si>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</si>
  <si>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</si>
  <si>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</si>
  <si>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</si>
  <si>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</si>
  <si>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</si>
  <si>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</si>
  <si>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</si>
  <si>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</si>
  <si>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</si>
  <si>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</si>
  <si>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</si>
  <si>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</si>
  <si>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</si>
  <si>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</si>
  <si>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</si>
  <si>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</si>
  <si>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</si>
  <si>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</si>
  <si>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</si>
  <si>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</si>
  <si>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</si>
  <si>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</si>
  <si>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</si>
  <si>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</si>
  <si>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</si>
  <si>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</si>
  <si>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</si>
  <si>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</si>
  <si>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</si>
  <si>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</si>
  <si>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</si>
  <si>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</si>
  <si>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</si>
  <si>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</si>
  <si>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</si>
  <si>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</si>
  <si>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</si>
  <si>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</si>
  <si>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</si>
  <si>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</si>
  <si>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</si>
  <si>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</si>
  <si>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</si>
  <si>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</si>
  <si>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</si>
  <si>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</si>
  <si>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</si>
  <si>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</si>
  <si>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</si>
  <si>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</si>
  <si>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</si>
  <si>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</si>
  <si>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</si>
  <si>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</si>
  <si>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</si>
  <si>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</si>
  <si>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</si>
  <si>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</si>
  <si>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</si>
  <si>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</si>
  <si>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</si>
  <si>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</si>
  <si>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</si>
  <si>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</si>
  <si>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</si>
  <si>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</si>
  <si>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</si>
  <si>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</si>
  <si>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</si>
  <si>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</si>
  <si>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</si>
  <si>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</si>
  <si>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</si>
  <si>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</si>
  <si>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</si>
  <si>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</si>
  <si>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</si>
  <si>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</si>
  <si>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</si>
  <si>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</si>
  <si>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</si>
  <si>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</si>
  <si>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</si>
  <si>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</si>
  <si>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</si>
  <si>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</si>
  <si>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</si>
  <si>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</si>
  <si>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</si>
  <si>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</si>
  <si>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</si>
  <si>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</si>
  <si>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</si>
  <si>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</si>
  <si>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</si>
  <si>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</si>
  <si>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</si>
  <si>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</si>
  <si>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</si>
  <si>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</si>
  <si>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</si>
  <si>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</si>
  <si>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</si>
  <si>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</si>
  <si>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</si>
  <si>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</si>
  <si>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</si>
  <si>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</si>
  <si>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</si>
  <si>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</si>
  <si>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</si>
  <si>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</si>
  <si>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</si>
  <si>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</si>
  <si>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</si>
  <si>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</si>
  <si>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</si>
  <si>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</si>
  <si>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</si>
  <si>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</si>
  <si>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</si>
  <si>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</si>
  <si>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</si>
  <si>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</si>
  <si>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</si>
  <si>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</si>
  <si>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</si>
  <si>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</si>
  <si>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</si>
  <si>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</si>
  <si>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</si>
  <si>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</si>
  <si>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</si>
  <si>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</si>
  <si>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</si>
  <si>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</si>
  <si>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</si>
  <si>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</si>
  <si>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</si>
  <si>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</si>
  <si>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</si>
  <si>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</si>
  <si>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</si>
  <si>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</si>
  <si>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</si>
  <si>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</si>
  <si>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</si>
  <si>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</si>
  <si>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</si>
  <si>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</si>
  <si>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</si>
  <si>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</si>
  <si>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</si>
  <si>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</si>
  <si>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</si>
  <si>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</si>
  <si>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</si>
  <si>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</si>
  <si>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</si>
  <si>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</si>
  <si>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</si>
  <si>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</si>
  <si>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</si>
  <si>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</si>
  <si>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</si>
  <si>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</si>
  <si>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</si>
  <si>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</si>
  <si>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</si>
  <si>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</si>
  <si>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</si>
  <si>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</si>
  <si>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</si>
  <si>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</si>
  <si>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</si>
  <si>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</si>
  <si>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</si>
  <si>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</si>
  <si>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</si>
  <si>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</si>
  <si>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</si>
  <si>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</si>
  <si>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</si>
  <si>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</si>
  <si>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</si>
  <si>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</si>
  <si>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</si>
  <si>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</si>
  <si>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</si>
  <si>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</si>
  <si>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</si>
  <si>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</si>
  <si>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</si>
  <si>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</si>
  <si>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</si>
  <si>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</si>
  <si>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</si>
  <si>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</si>
  <si>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</si>
  <si>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</si>
  <si>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</si>
  <si>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</si>
  <si>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</si>
  <si>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</si>
  <si>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</si>
  <si>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</si>
  <si>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</si>
  <si>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</si>
  <si>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</si>
  <si>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</si>
  <si>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</si>
  <si>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</si>
  <si>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</si>
  <si>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</si>
  <si>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</si>
  <si>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</si>
  <si>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</si>
  <si>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</si>
  <si>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</si>
  <si>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</si>
  <si>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</si>
  <si>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</si>
  <si>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</si>
  <si>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</si>
  <si>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</si>
  <si>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</si>
  <si>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</si>
  <si>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</si>
  <si>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</si>
  <si>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</si>
  <si>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</si>
  <si>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</si>
  <si>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</si>
  <si>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</si>
  <si>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</si>
  <si>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</si>
  <si>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</si>
  <si>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</si>
  <si>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</si>
  <si>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</si>
  <si>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</si>
  <si>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</si>
  <si>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</si>
  <si>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</si>
  <si>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</si>
  <si>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</si>
  <si>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</si>
  <si>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</si>
  <si>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</si>
  <si>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</si>
  <si>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</si>
  <si>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</si>
  <si>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</si>
  <si>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</si>
  <si>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</si>
  <si>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</si>
  <si>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</si>
  <si>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</si>
  <si>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</si>
  <si>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</si>
  <si>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</si>
  <si>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</si>
  <si>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</si>
  <si>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</si>
  <si>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</si>
  <si>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</si>
  <si>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</si>
  <si>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</si>
  <si>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</si>
  <si>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</si>
  <si>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</si>
  <si>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</si>
  <si>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</si>
  <si>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</si>
  <si>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</si>
  <si>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</si>
  <si>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</si>
  <si>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</si>
  <si>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</si>
  <si>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</si>
  <si>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</si>
  <si>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</si>
  <si>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</si>
  <si>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</si>
  <si>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</si>
  <si>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</si>
  <si>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</si>
  <si>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</si>
  <si>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</si>
  <si>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</si>
  <si>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</si>
  <si>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</si>
  <si>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</si>
  <si>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</si>
  <si>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</si>
  <si>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</si>
  <si>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</si>
  <si>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</si>
  <si>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</si>
  <si>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</si>
  <si>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</si>
  <si>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</si>
  <si>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</si>
  <si>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</si>
  <si>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</si>
  <si>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</si>
  <si>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</si>
  <si>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</si>
  <si>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</si>
  <si>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</si>
  <si>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</si>
  <si>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</si>
  <si>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</si>
  <si>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</si>
  <si>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</si>
  <si>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</si>
  <si>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</si>
  <si>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</si>
  <si>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</si>
  <si>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</si>
  <si>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</si>
  <si>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</si>
  <si>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</si>
  <si>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</si>
  <si>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</si>
  <si>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</si>
  <si>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</si>
  <si>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</si>
  <si>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</si>
  <si>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</si>
  <si>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</si>
  <si>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</si>
  <si>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</si>
  <si>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</si>
  <si>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</si>
  <si>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</si>
  <si>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</si>
  <si>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</si>
  <si>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</si>
  <si>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</si>
  <si>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</si>
  <si>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</si>
  <si>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</si>
  <si>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</si>
  <si>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</si>
  <si>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</si>
  <si>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</si>
  <si>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</si>
  <si>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</si>
  <si>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</si>
  <si>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</si>
  <si>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</si>
  <si>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</si>
  <si>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</si>
  <si>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</si>
  <si>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</si>
  <si>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</si>
  <si>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</si>
  <si>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</si>
  <si>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</si>
  <si>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</si>
  <si>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</si>
  <si>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</si>
  <si>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</si>
  <si>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</si>
  <si>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</si>
  <si>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</si>
  <si>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</si>
  <si>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</si>
  <si>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</si>
  <si>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</si>
  <si>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</si>
  <si>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</si>
  <si>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</si>
  <si>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</si>
  <si>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</si>
  <si>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</si>
  <si>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</si>
  <si>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</si>
  <si>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</si>
  <si>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</si>
  <si>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</si>
  <si>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</si>
  <si>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</si>
  <si>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</si>
  <si>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</si>
  <si>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</si>
  <si>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</si>
  <si>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</si>
  <si>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</si>
  <si>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</si>
  <si>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</si>
  <si>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</si>
  <si>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</si>
  <si>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</si>
  <si>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</si>
  <si>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</si>
  <si>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</si>
  <si>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</si>
  <si>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</si>
  <si>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</si>
  <si>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</si>
  <si>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</si>
  <si>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</si>
  <si>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</si>
  <si>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</si>
  <si>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</si>
  <si>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</si>
  <si>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</si>
  <si>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</si>
  <si>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</si>
  <si>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</si>
  <si>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</si>
  <si>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</si>
  <si>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</si>
  <si>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</si>
  <si>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</si>
  <si>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</si>
  <si>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</si>
  <si>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</si>
  <si>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</si>
  <si>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</si>
  <si>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</si>
  <si>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</si>
  <si>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</si>
  <si>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</si>
  <si>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</si>
  <si>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</si>
  <si>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</si>
  <si>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</si>
  <si>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</si>
  <si>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</si>
  <si>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</si>
  <si>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</si>
  <si>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</si>
  <si>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</si>
  <si>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</si>
  <si>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</si>
  <si>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</si>
  <si>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</si>
  <si>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</si>
  <si>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</si>
  <si>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</si>
  <si>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</si>
  <si>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</si>
  <si>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</si>
  <si>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</si>
  <si>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</si>
  <si>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</si>
  <si>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</si>
  <si>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</si>
  <si>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</si>
  <si>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</si>
  <si>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</si>
  <si>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</si>
  <si>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</si>
  <si>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</si>
  <si>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</si>
  <si>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</si>
  <si>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</si>
  <si>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</si>
  <si>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</si>
  <si>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</si>
  <si>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</si>
  <si>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</si>
  <si>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</si>
  <si>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</si>
  <si>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</si>
  <si>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</si>
  <si>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</si>
  <si>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</si>
  <si>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</si>
  <si>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</si>
  <si>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</si>
  <si>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</si>
  <si>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</si>
  <si>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</si>
  <si>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</si>
  <si>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</si>
  <si>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</si>
  <si>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</si>
  <si>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</si>
  <si>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</si>
  <si>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</si>
  <si>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</si>
  <si>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</si>
  <si>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</si>
  <si>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</si>
  <si>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</si>
  <si>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</si>
  <si>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</si>
  <si>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</si>
  <si>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</si>
  <si>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</si>
  <si>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</si>
  <si>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</si>
  <si>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</si>
  <si>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</si>
  <si>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</si>
  <si>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</si>
  <si>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</si>
  <si>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</si>
  <si>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</si>
  <si>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</si>
  <si>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</si>
  <si>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</si>
  <si>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</si>
  <si>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</si>
  <si>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</si>
  <si>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</si>
  <si>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</si>
  <si>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</si>
  <si>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</si>
  <si>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</si>
  <si>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</si>
  <si>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</si>
  <si>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</si>
  <si>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</si>
  <si>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</si>
  <si>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</si>
  <si>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</si>
  <si>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</si>
  <si>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</si>
  <si>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</si>
  <si>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</si>
  <si>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</si>
  <si>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</si>
  <si>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</si>
  <si>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</si>
  <si>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</si>
  <si>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</si>
  <si>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</si>
  <si>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</si>
  <si>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</si>
  <si>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</si>
  <si>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</si>
  <si>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</si>
  <si>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</si>
  <si>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</si>
  <si>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</si>
  <si>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</si>
  <si>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</si>
  <si>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</si>
  <si>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</si>
  <si>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</si>
  <si>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</si>
  <si>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</si>
  <si>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</si>
  <si>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</si>
  <si>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</si>
  <si>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</si>
  <si>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</si>
  <si>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</si>
  <si>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</si>
  <si>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</si>
  <si>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</si>
  <si>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</si>
  <si>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</si>
  <si>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</si>
  <si>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</si>
  <si>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</si>
  <si>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</si>
  <si>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</si>
  <si>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</si>
  <si>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</si>
  <si>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</si>
  <si>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</si>
  <si>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</si>
  <si>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</si>
  <si>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</si>
  <si>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</si>
  <si>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</si>
  <si>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</si>
  <si>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</si>
  <si>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</si>
  <si>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</si>
  <si>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</si>
  <si>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</si>
  <si>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</si>
  <si>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</si>
  <si>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</si>
  <si>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</si>
  <si>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</si>
  <si>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</si>
  <si>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</si>
  <si>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</si>
  <si>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</si>
  <si>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</si>
  <si>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</si>
  <si>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</si>
  <si>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</si>
  <si>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</si>
  <si>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</si>
  <si>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</si>
  <si>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</si>
  <si>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</si>
  <si>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</si>
  <si>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</si>
  <si>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</si>
  <si>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</si>
  <si>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</si>
  <si>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</si>
  <si>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</si>
  <si>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</si>
  <si>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</si>
  <si>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</si>
  <si>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</si>
  <si>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</si>
  <si>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</si>
  <si>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</si>
  <si>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</si>
  <si>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</si>
  <si>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</si>
  <si>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</si>
  <si>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</si>
  <si>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</si>
  <si>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</si>
  <si>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</si>
  <si>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</si>
  <si>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</si>
  <si>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</si>
  <si>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</si>
  <si>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</si>
  <si>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</si>
  <si>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</si>
  <si>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</si>
  <si>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</si>
  <si>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</si>
  <si>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</si>
  <si>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</si>
  <si>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</si>
  <si>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</si>
  <si>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</si>
  <si>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</si>
  <si>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</si>
  <si>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</si>
  <si>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</si>
  <si>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</si>
  <si>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</si>
  <si>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</si>
  <si>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</si>
  <si>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</si>
  <si>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</si>
  <si>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</si>
  <si>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</si>
  <si>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</si>
  <si>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</si>
  <si>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</si>
  <si>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</si>
  <si>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</si>
  <si>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</si>
  <si>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</si>
  <si>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</si>
  <si>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</si>
  <si>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</si>
  <si>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</si>
  <si>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</si>
  <si>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</si>
  <si>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</si>
  <si>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</si>
  <si>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</si>
  <si>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</si>
  <si>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</si>
  <si>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</si>
  <si>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</si>
  <si>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</si>
  <si>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</si>
  <si>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</si>
  <si>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</si>
  <si>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</si>
  <si>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</si>
  <si>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</si>
  <si>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</si>
  <si>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</si>
  <si>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</si>
  <si>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</si>
  <si>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</si>
  <si>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</si>
  <si>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</si>
  <si>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</si>
  <si>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</si>
  <si>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</si>
  <si>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</si>
  <si>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</si>
  <si>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</si>
  <si>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</si>
  <si>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</si>
  <si>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</si>
  <si>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</si>
  <si>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</si>
  <si>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</si>
  <si>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</si>
  <si>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</si>
  <si>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</si>
  <si>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</si>
  <si>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</si>
  <si>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</si>
  <si>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</si>
  <si>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</si>
  <si>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</si>
  <si>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</si>
  <si>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</si>
  <si>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</si>
  <si>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</si>
  <si>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</si>
  <si>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</si>
  <si>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</si>
  <si>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</si>
  <si>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</si>
  <si>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</si>
  <si>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</si>
  <si>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</si>
  <si>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</si>
  <si>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</si>
  <si>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</si>
  <si>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</si>
  <si>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</si>
  <si>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</si>
  <si>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</si>
  <si>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</si>
  <si>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</si>
  <si>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</si>
  <si>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</si>
  <si>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</si>
  <si>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</si>
  <si>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</si>
  <si>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</si>
  <si>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</si>
  <si>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</si>
  <si>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</si>
  <si>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</si>
  <si>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</si>
  <si>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</si>
  <si>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</si>
  <si>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</si>
  <si>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</si>
  <si>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</si>
  <si>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</si>
  <si>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</si>
  <si>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</si>
  <si>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</si>
  <si>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</si>
  <si>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</si>
  <si>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</si>
  <si>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</si>
  <si>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</si>
  <si>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</si>
  <si>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</si>
  <si>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</si>
  <si>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</si>
  <si>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</si>
  <si>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</si>
  <si>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</si>
  <si>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</si>
  <si>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</si>
  <si>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</si>
  <si>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</si>
  <si>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</si>
  <si>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</si>
  <si>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</si>
  <si>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</si>
  <si>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</si>
  <si>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</si>
  <si>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</si>
  <si>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</si>
  <si>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</si>
  <si>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</si>
  <si>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</si>
  <si>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</si>
  <si>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</si>
  <si>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</si>
  <si>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</si>
  <si>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</si>
  <si>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</si>
  <si>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</si>
  <si>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</si>
  <si>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</si>
  <si>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</si>
  <si>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</si>
  <si>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</si>
  <si>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</si>
  <si>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</si>
  <si>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</si>
  <si>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</si>
  <si>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</si>
  <si>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</si>
  <si>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</si>
  <si>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</si>
  <si>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</si>
  <si>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</si>
  <si>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</si>
  <si>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</si>
  <si>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</si>
  <si>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</si>
  <si>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</si>
  <si>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</si>
  <si>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</si>
  <si>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</si>
  <si>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</si>
  <si>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</si>
  <si>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</si>
  <si>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</si>
  <si>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</si>
  <si>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</si>
  <si>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</si>
  <si>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</si>
  <si>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</si>
  <si>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</si>
  <si>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</si>
  <si>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</si>
  <si>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</si>
  <si>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</si>
  <si>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</si>
  <si>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</si>
  <si>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</si>
  <si>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</si>
  <si>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</si>
  <si>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</si>
  <si>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</si>
  <si>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</si>
  <si>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</si>
  <si>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</si>
  <si>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</si>
  <si>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</si>
  <si>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</si>
  <si>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</si>
  <si>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</si>
  <si>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</si>
  <si>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</si>
  <si>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</si>
  <si>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</si>
  <si>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</si>
  <si>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</si>
  <si>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</si>
  <si>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</si>
  <si>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</si>
  <si>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</si>
  <si>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</si>
  <si>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</si>
  <si>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</si>
  <si>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</si>
  <si>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</si>
  <si>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</si>
  <si>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</si>
  <si>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</si>
  <si>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</si>
  <si>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</si>
  <si>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</si>
  <si>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</si>
  <si>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</si>
  <si>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</si>
  <si>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</si>
  <si>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</si>
  <si>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</si>
  <si>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</si>
  <si>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</si>
  <si>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</si>
  <si>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</si>
  <si>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</si>
  <si>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</si>
  <si>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</si>
  <si>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</si>
  <si>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</si>
  <si>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</si>
  <si>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</si>
  <si>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</si>
  <si>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</si>
  <si>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</si>
  <si>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</si>
  <si>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</si>
  <si>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</si>
  <si>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</si>
  <si>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</si>
  <si>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</si>
  <si>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</si>
  <si>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</si>
  <si>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</si>
  <si>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</si>
  <si>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</si>
  <si>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</si>
  <si>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</si>
  <si>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</si>
  <si>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</si>
  <si>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</si>
  <si>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</si>
  <si>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</si>
  <si>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</si>
  <si>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</si>
  <si>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</si>
  <si>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</si>
  <si>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</si>
  <si>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</si>
  <si>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</si>
  <si>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</si>
  <si>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</si>
  <si>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</si>
  <si>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</si>
  <si>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</si>
  <si>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</si>
  <si>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</si>
  <si>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</si>
  <si>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</si>
  <si>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</si>
  <si>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</si>
  <si>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</si>
  <si>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</si>
  <si>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</si>
  <si>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</si>
  <si>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</si>
  <si>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</si>
  <si>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</si>
  <si>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</si>
  <si>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</si>
  <si>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</si>
  <si>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</si>
  <si>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</si>
  <si>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</si>
  <si>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</si>
  <si>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</si>
  <si>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</si>
  <si>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</si>
  <si>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</si>
  <si>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</si>
  <si>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</si>
  <si>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</si>
  <si>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</si>
  <si>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</si>
  <si>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</si>
  <si>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</si>
  <si>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</si>
  <si>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</si>
  <si>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</si>
  <si>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</si>
  <si>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</si>
  <si>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</si>
  <si>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</si>
  <si>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</si>
  <si>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</si>
  <si>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</si>
  <si>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</si>
  <si>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</si>
  <si>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</si>
  <si>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</si>
  <si>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</si>
  <si>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</si>
  <si>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</si>
  <si>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</si>
  <si>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</si>
  <si>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</si>
  <si>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</si>
  <si>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</si>
  <si>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</si>
  <si>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</si>
  <si>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</si>
  <si>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</si>
  <si>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</si>
  <si>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</si>
  <si>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</si>
  <si>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</si>
  <si>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</si>
  <si>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</si>
  <si>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</si>
  <si>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</si>
  <si>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</si>
  <si>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</si>
  <si>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</si>
  <si>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</si>
  <si>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</si>
  <si>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</si>
  <si>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</si>
  <si>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</si>
  <si>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</si>
  <si>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</si>
  <si>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</si>
  <si>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</si>
  <si>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</si>
  <si>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</si>
  <si>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</si>
  <si>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</si>
  <si>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</si>
  <si>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</si>
  <si>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</si>
  <si>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</si>
  <si>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</si>
  <si>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</si>
  <si>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</si>
  <si>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</si>
  <si>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</si>
  <si>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</si>
  <si>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</si>
  <si>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</si>
  <si>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</si>
  <si>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</si>
  <si>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</si>
  <si>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</si>
  <si>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</si>
  <si>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</si>
  <si>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</si>
  <si>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</si>
  <si>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</si>
  <si>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</si>
  <si>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</si>
  <si>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</si>
  <si>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</si>
  <si>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</si>
  <si>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</si>
  <si>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</si>
  <si>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</si>
  <si>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</si>
  <si>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</si>
  <si>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</si>
  <si>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</si>
  <si>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</si>
  <si>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</si>
  <si>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</si>
  <si>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</si>
  <si>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</si>
  <si>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</si>
  <si>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</si>
  <si>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</si>
  <si>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</si>
  <si>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</si>
  <si>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</si>
  <si>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</si>
  <si>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</si>
  <si>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</si>
  <si>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</si>
  <si>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</si>
  <si>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</si>
  <si>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</si>
  <si>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</si>
  <si>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</si>
  <si>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</si>
  <si>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</si>
  <si>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</si>
  <si>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</si>
  <si>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</si>
  <si>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</si>
  <si>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</si>
  <si>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</si>
  <si>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</si>
  <si>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</si>
  <si>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</si>
  <si>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</si>
  <si>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</si>
  <si>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</si>
  <si>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</si>
  <si>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</si>
  <si>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</si>
  <si>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</si>
  <si>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</si>
  <si>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</si>
  <si>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</si>
  <si>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</si>
  <si>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</si>
  <si>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</si>
  <si>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</si>
  <si>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</si>
  <si>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</si>
  <si>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</si>
  <si>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</si>
  <si>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</si>
  <si>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</si>
  <si>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</si>
  <si>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</si>
  <si>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</si>
  <si>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</si>
  <si>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</si>
  <si>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</si>
  <si>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</si>
  <si>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</si>
  <si>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</si>
  <si>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</si>
  <si>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</si>
  <si>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</si>
  <si>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</si>
  <si>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</si>
  <si>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</si>
  <si>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</si>
  <si>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</si>
  <si>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</si>
  <si>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</si>
  <si>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</si>
  <si>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</si>
  <si>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</si>
  <si>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</si>
  <si>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</si>
  <si>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</si>
  <si>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</si>
  <si>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</si>
  <si>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</si>
  <si>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</si>
  <si>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</si>
  <si>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</si>
  <si>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</si>
  <si>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</si>
  <si>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</si>
  <si>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</si>
  <si>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</si>
  <si>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</si>
  <si>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</si>
  <si>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</si>
  <si>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</si>
  <si>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</si>
  <si>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</si>
  <si>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</si>
  <si>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</si>
  <si>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</si>
  <si>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</si>
  <si>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</si>
  <si>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</si>
  <si>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</si>
  <si>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</si>
  <si>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</si>
  <si>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</si>
  <si>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</si>
  <si>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</si>
  <si>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</si>
  <si>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</si>
  <si>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</si>
  <si>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</si>
  <si>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</si>
  <si>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</si>
  <si>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</si>
  <si>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</si>
  <si>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</si>
  <si>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</si>
  <si>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</si>
  <si>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</si>
  <si>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</si>
  <si>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</si>
  <si>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</si>
  <si>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</si>
  <si>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</si>
  <si>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</si>
  <si>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</si>
  <si>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</si>
  <si>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</si>
  <si>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</si>
  <si>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</si>
  <si>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</si>
  <si>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</si>
  <si>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</si>
  <si>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</si>
  <si>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</si>
  <si>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</si>
  <si>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</si>
  <si>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</si>
  <si>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</si>
  <si>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</si>
  <si>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</si>
  <si>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</si>
  <si>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</si>
  <si>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</si>
  <si>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</si>
  <si>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</si>
  <si>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</si>
  <si>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</si>
  <si>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</si>
  <si>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</si>
  <si>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</si>
  <si>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</si>
  <si>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</si>
  <si>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</si>
  <si>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</si>
  <si>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</si>
  <si>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</si>
  <si>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</si>
  <si>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</si>
  <si>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</si>
  <si>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</si>
  <si>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</si>
  <si>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</si>
  <si>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</si>
  <si>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</si>
  <si>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</si>
  <si>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</si>
  <si>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</si>
  <si>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</si>
  <si>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</si>
  <si>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</si>
  <si>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</si>
  <si>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</si>
  <si>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</si>
  <si>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</si>
  <si>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</si>
  <si>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</si>
  <si>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</si>
  <si>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</si>
  <si>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</si>
  <si>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</si>
  <si>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</si>
  <si>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</si>
  <si>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</si>
  <si>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</si>
  <si>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</si>
  <si>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</si>
  <si>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</si>
  <si>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</si>
  <si>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</si>
  <si>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</si>
  <si>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</si>
  <si>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</si>
  <si>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</si>
  <si>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</si>
  <si>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</si>
  <si>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</si>
  <si>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</si>
  <si>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</si>
  <si>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</si>
  <si>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</si>
  <si>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</si>
  <si>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</si>
  <si>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</si>
  <si>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</si>
  <si>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</si>
  <si>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</si>
  <si>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</si>
  <si>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</si>
  <si>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</si>
  <si>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</si>
  <si>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</si>
  <si>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</si>
  <si>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</si>
  <si>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</si>
  <si>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</si>
  <si>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</si>
  <si>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</si>
  <si>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</si>
  <si>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</si>
  <si>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</si>
  <si>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</si>
  <si>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</si>
  <si>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</si>
  <si>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</si>
  <si>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</si>
  <si>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</si>
  <si>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</si>
  <si>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</si>
  <si>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</si>
  <si>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</si>
  <si>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</si>
  <si>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</si>
  <si>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</si>
  <si>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</si>
  <si>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</si>
  <si>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</si>
  <si>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</si>
  <si>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</si>
  <si>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</si>
  <si>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</si>
  <si>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</si>
  <si>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</si>
  <si>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</si>
  <si>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</si>
  <si>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</si>
  <si>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</si>
  <si>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</si>
  <si>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</si>
  <si>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</si>
  <si>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</si>
  <si>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</si>
  <si>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</si>
  <si>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</si>
  <si>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</si>
  <si>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</si>
  <si>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</si>
  <si>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</si>
  <si>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</si>
  <si>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</si>
  <si>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</si>
  <si>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</si>
  <si>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</si>
  <si>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</si>
  <si>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</si>
  <si>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</si>
  <si>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</si>
  <si>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</si>
  <si>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</si>
  <si>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</si>
  <si>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</si>
  <si>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</si>
  <si>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</si>
  <si>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</si>
  <si>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</si>
  <si>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</si>
  <si>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</si>
  <si>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</si>
  <si>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</si>
  <si>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</si>
  <si>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</si>
  <si>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</si>
  <si>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</si>
  <si>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</si>
  <si>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</si>
  <si>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</si>
  <si>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</si>
  <si>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</si>
  <si>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</si>
  <si>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</si>
  <si>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</si>
  <si>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</si>
  <si>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</si>
  <si>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</si>
  <si>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</si>
  <si>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</si>
  <si>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</si>
  <si>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</si>
  <si>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</si>
  <si>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</si>
  <si>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</si>
  <si>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</si>
  <si>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</si>
  <si>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</si>
  <si>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</si>
  <si>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</si>
  <si>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</si>
  <si>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</si>
  <si>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</si>
  <si>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</si>
  <si>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</si>
  <si>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</si>
  <si>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</si>
  <si>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</si>
  <si>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</si>
  <si>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</si>
  <si>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</si>
  <si>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</si>
  <si>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</si>
  <si>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</si>
  <si>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</si>
  <si>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</si>
  <si>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</si>
  <si>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</si>
  <si>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</si>
  <si>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</si>
  <si>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</si>
  <si>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</si>
  <si>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</si>
  <si>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</si>
  <si>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</si>
  <si>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</si>
  <si>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</si>
  <si>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</si>
  <si>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</si>
  <si>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</si>
  <si>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</si>
  <si>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</si>
  <si>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</si>
  <si>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</si>
  <si>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</si>
  <si>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</si>
  <si>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</si>
  <si>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</si>
  <si>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</si>
  <si>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</si>
  <si>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</si>
  <si>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</si>
  <si>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</si>
  <si>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</si>
  <si>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</si>
  <si>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</si>
  <si>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</si>
  <si>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</si>
  <si>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</si>
  <si>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</si>
  <si>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</si>
  <si>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</si>
  <si>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</si>
  <si>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</si>
  <si>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</si>
  <si>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</si>
  <si>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</si>
  <si>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</si>
  <si>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</si>
  <si>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</si>
  <si>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</si>
  <si>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</si>
  <si>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</si>
  <si>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</si>
  <si>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</si>
  <si>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</si>
  <si>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</si>
  <si>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</si>
  <si>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</si>
  <si>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</si>
  <si>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</si>
  <si>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</si>
  <si>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</si>
  <si>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</si>
  <si>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</si>
  <si>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</si>
  <si>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</si>
  <si>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</si>
  <si>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</si>
  <si>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</si>
  <si>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</si>
  <si>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</si>
  <si>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</si>
  <si>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</si>
  <si>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</si>
  <si>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</si>
  <si>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</si>
  <si>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</si>
  <si>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</si>
  <si>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</si>
  <si>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</si>
  <si>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</si>
  <si>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</si>
  <si>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</si>
  <si>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</si>
  <si>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</si>
  <si>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</si>
  <si>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</si>
  <si>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</si>
  <si>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</si>
  <si>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</si>
  <si>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</si>
  <si>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</si>
  <si>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</si>
  <si>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</si>
  <si>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</si>
  <si>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</si>
  <si>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</si>
  <si>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</si>
  <si>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</si>
  <si>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</si>
  <si>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</si>
  <si>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</si>
  <si>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</si>
  <si>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</si>
  <si>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</si>
  <si>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</si>
  <si>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</si>
  <si>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</si>
  <si>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</si>
  <si>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</si>
  <si>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</si>
  <si>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</si>
  <si>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</si>
  <si>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</si>
  <si>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</si>
  <si>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</si>
  <si>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</si>
  <si>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</si>
  <si>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</si>
  <si>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</si>
  <si>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</si>
  <si>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</si>
  <si>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</si>
  <si>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</si>
  <si>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</si>
  <si>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</si>
  <si>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</si>
  <si>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</si>
  <si>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</si>
  <si>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</si>
  <si>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</si>
  <si>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</si>
  <si>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</si>
  <si>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</si>
  <si>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</si>
  <si>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</si>
  <si>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</si>
  <si>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</si>
  <si>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</si>
  <si>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</si>
  <si>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</si>
  <si>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</si>
  <si>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</si>
  <si>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</si>
  <si>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</si>
  <si>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</si>
  <si>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</si>
  <si>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</si>
  <si>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</si>
  <si>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</si>
  <si>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</si>
  <si>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</si>
  <si>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</si>
  <si>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</si>
  <si>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</si>
  <si>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</si>
  <si>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</si>
  <si>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</si>
  <si>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</si>
  <si>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</si>
  <si>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</si>
  <si>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</si>
  <si>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</si>
  <si>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</si>
  <si>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</si>
  <si>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</si>
  <si>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</si>
  <si>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</si>
  <si>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</si>
  <si>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</si>
  <si>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</si>
  <si>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</si>
  <si>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</si>
  <si>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</si>
  <si>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</si>
  <si>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</si>
  <si>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</si>
  <si>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</si>
  <si>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</si>
  <si>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</si>
  <si>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</si>
  <si>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</si>
  <si>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</si>
  <si>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</si>
  <si>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</si>
  <si>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</si>
  <si>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</si>
  <si>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</si>
  <si>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</si>
  <si>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</si>
  <si>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</si>
  <si>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</si>
  <si>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</si>
  <si>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</si>
  <si>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</si>
  <si>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</si>
  <si>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</si>
  <si>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</si>
  <si>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</si>
  <si>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</si>
  <si>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</si>
  <si>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</si>
  <si>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</si>
  <si>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</si>
  <si>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</si>
  <si>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</si>
  <si>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</si>
  <si>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</si>
  <si>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</si>
  <si>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</si>
  <si>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</si>
  <si>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</si>
  <si>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</si>
  <si>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</si>
  <si>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</si>
  <si>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</si>
  <si>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</si>
  <si>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</si>
  <si>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</si>
  <si>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</si>
  <si>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</si>
  <si>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</si>
  <si>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</si>
  <si>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</si>
  <si>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</si>
  <si>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</si>
  <si>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</si>
  <si>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</si>
  <si>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</si>
  <si>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</si>
  <si>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</si>
  <si>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</si>
  <si>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</si>
  <si>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</si>
  <si>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</si>
  <si>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</si>
  <si>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</si>
  <si>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</si>
  <si>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</si>
  <si>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</si>
  <si>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</si>
  <si>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</si>
  <si>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</si>
  <si>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</si>
  <si>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</si>
  <si>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</si>
  <si>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</si>
  <si>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</si>
  <si>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</si>
  <si>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</si>
  <si>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</si>
  <si>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</si>
  <si>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</si>
  <si>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</si>
  <si>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</si>
  <si>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</si>
  <si>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</si>
  <si>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</si>
  <si>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</si>
  <si>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</si>
  <si>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</si>
  <si>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</si>
  <si>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</si>
  <si>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</si>
  <si>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</si>
  <si>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</si>
  <si>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</si>
  <si>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</si>
  <si>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</si>
  <si>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</si>
  <si>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</si>
  <si>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</si>
  <si>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</si>
  <si>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</si>
  <si>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</si>
  <si>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</si>
  <si>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</si>
  <si>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</si>
  <si>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</si>
  <si>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</si>
  <si>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</si>
  <si>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</si>
  <si>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</si>
  <si>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</si>
  <si>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</si>
  <si>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</si>
  <si>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</si>
  <si>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</si>
  <si>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</si>
  <si>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</si>
  <si>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</si>
  <si>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</si>
  <si>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</si>
  <si>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</si>
  <si>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</si>
  <si>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</si>
  <si>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</si>
  <si>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</si>
  <si>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</si>
  <si>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</si>
  <si>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</si>
  <si>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</si>
  <si>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</si>
  <si>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</si>
  <si>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</si>
  <si>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</si>
  <si>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</si>
  <si>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</si>
  <si>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</si>
  <si>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</si>
  <si>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</si>
  <si>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</si>
  <si>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</si>
  <si>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</si>
  <si>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</si>
  <si>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</si>
  <si>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</si>
  <si>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</si>
  <si>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</si>
  <si>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</si>
  <si>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</si>
  <si>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</si>
  <si>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</si>
  <si>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</si>
  <si>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</si>
  <si>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</si>
  <si>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</si>
  <si>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</si>
  <si>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</si>
  <si>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</si>
  <si>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</si>
  <si>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</si>
  <si>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</si>
  <si>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</si>
  <si>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</si>
  <si>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</si>
  <si>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</si>
  <si>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</si>
  <si>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</si>
  <si>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</si>
  <si>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</si>
  <si>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</si>
  <si>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</si>
  <si>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</si>
  <si>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</si>
  <si>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</si>
  <si>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</si>
  <si>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</si>
  <si>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</si>
  <si>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</si>
  <si>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</si>
  <si>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</si>
  <si>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</si>
  <si>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</si>
  <si>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</si>
  <si>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</si>
  <si>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</si>
  <si>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</si>
  <si>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</si>
  <si>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</si>
  <si>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</si>
  <si>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</si>
  <si>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</si>
  <si>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</si>
  <si>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</si>
  <si>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</si>
  <si>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</si>
  <si>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</si>
  <si>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</si>
  <si>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</si>
  <si>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</si>
  <si>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</si>
  <si>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</si>
  <si>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</si>
  <si>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</si>
  <si>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</si>
  <si>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</si>
  <si>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</si>
  <si>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</si>
  <si>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</si>
  <si>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</si>
  <si>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</si>
  <si>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</si>
  <si>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</si>
  <si>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</si>
  <si>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</si>
  <si>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</si>
  <si>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</si>
  <si>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</si>
  <si>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</si>
  <si>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</si>
  <si>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</si>
  <si>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</si>
  <si>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</si>
  <si>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</si>
  <si>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</si>
  <si>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</si>
  <si>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</si>
  <si>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</si>
  <si>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</si>
  <si>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</si>
  <si>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</si>
  <si>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</si>
  <si>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</si>
  <si>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</si>
  <si>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</si>
  <si>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</si>
  <si>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</si>
  <si>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</si>
  <si>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</si>
  <si>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</si>
  <si>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</si>
  <si>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</si>
  <si>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</si>
  <si>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</si>
  <si>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</si>
  <si>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</si>
  <si>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</si>
  <si>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</si>
  <si>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</si>
  <si>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</si>
  <si>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</si>
  <si>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</si>
  <si>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</si>
  <si>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</si>
  <si>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</si>
  <si>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</si>
  <si>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</si>
  <si>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</si>
  <si>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</si>
  <si>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</si>
  <si>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</si>
  <si>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</si>
  <si>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</si>
  <si>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</si>
  <si>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</si>
  <si>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</si>
  <si>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</si>
  <si>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</si>
  <si>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</si>
  <si>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</si>
  <si>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</si>
  <si>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</si>
  <si>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</si>
  <si>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</si>
  <si>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</si>
  <si>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</si>
  <si>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</si>
  <si>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</si>
  <si>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</si>
  <si>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</si>
  <si>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</si>
  <si>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</si>
  <si>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</si>
  <si>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</si>
  <si>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</si>
  <si>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</si>
  <si>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</si>
  <si>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</si>
  <si>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</si>
  <si>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</si>
  <si>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</si>
  <si>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</si>
  <si>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</si>
  <si>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</si>
  <si>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</si>
  <si>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</si>
  <si>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</si>
  <si>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</si>
  <si>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</si>
  <si>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</si>
  <si>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</si>
  <si>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</si>
  <si>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</si>
  <si>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</si>
  <si>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</si>
  <si>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</si>
  <si>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</si>
  <si>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</si>
  <si>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</si>
  <si>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</si>
  <si>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</si>
  <si>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</si>
  <si>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</si>
  <si>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</si>
  <si>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</si>
  <si>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</si>
  <si>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</si>
  <si>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</si>
  <si>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</si>
  <si>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</si>
  <si>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</si>
  <si>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</si>
  <si>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</si>
  <si>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</si>
  <si>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</si>
  <si>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</si>
  <si>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</si>
  <si>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</si>
  <si>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</si>
  <si>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</si>
  <si>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</si>
  <si>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</si>
  <si>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</si>
  <si>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</si>
  <si>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</si>
  <si>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</si>
  <si>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</si>
  <si>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</si>
  <si>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</si>
  <si>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</si>
  <si>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</si>
  <si>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</si>
  <si>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</si>
  <si>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</si>
  <si>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</si>
  <si>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</si>
  <si>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</si>
  <si>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</si>
  <si>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</si>
  <si>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</si>
  <si>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</si>
  <si>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</si>
  <si>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</si>
  <si>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</si>
  <si>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</si>
  <si>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</si>
  <si>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</si>
  <si>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</si>
  <si>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</si>
  <si>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</si>
  <si>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</si>
  <si>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</si>
  <si>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</si>
  <si>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</si>
  <si>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</si>
  <si>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</si>
  <si>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</si>
  <si>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</si>
  <si>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</si>
  <si>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</si>
  <si>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</si>
  <si>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</si>
  <si>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</si>
  <si>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</si>
  <si>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</si>
  <si>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</si>
  <si>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</si>
  <si>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</si>
  <si>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</si>
  <si>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</si>
  <si>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</si>
  <si>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</si>
  <si>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</si>
  <si>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</si>
  <si>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</si>
  <si>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</si>
  <si>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</si>
  <si>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</si>
  <si>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</si>
  <si>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</si>
  <si>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</si>
  <si>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</si>
  <si>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</si>
  <si>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</si>
  <si>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</si>
  <si>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</si>
  <si>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</si>
  <si>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</si>
  <si>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</si>
  <si>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</si>
  <si>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</si>
  <si>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</si>
  <si>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</si>
  <si>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</si>
  <si>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</si>
  <si>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</si>
  <si>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</si>
  <si>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</si>
  <si>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</si>
  <si>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</si>
  <si>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</si>
  <si>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</si>
  <si>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</si>
  <si>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</si>
  <si>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</si>
  <si>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</si>
  <si>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</si>
  <si>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</si>
  <si>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</si>
  <si>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</si>
  <si>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</si>
  <si>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</si>
  <si>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</si>
  <si>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</si>
  <si>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</si>
  <si>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</si>
  <si>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</si>
  <si>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</si>
  <si>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</si>
  <si>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</si>
  <si>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</si>
  <si>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</si>
  <si>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</si>
  <si>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</si>
  <si>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</si>
  <si>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</si>
  <si>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</si>
  <si>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</si>
  <si>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</si>
  <si>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</si>
  <si>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</si>
  <si>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</si>
  <si>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</si>
  <si>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</si>
  <si>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</si>
  <si>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</si>
  <si>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</si>
  <si>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</si>
  <si>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</si>
  <si>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</si>
  <si>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</si>
  <si>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</si>
  <si>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</si>
  <si>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</si>
  <si>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</si>
  <si>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</si>
  <si>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</si>
  <si>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</si>
  <si>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</si>
  <si>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</si>
  <si>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</si>
  <si>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</si>
  <si>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</si>
  <si>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</si>
  <si>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</si>
  <si>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</si>
  <si>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</si>
  <si>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</si>
  <si>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</si>
  <si>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</si>
  <si>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</si>
  <si>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</si>
  <si>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</si>
  <si>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</si>
  <si>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</si>
  <si>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</si>
  <si>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</si>
  <si>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</si>
  <si>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</si>
  <si>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</si>
  <si>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</si>
  <si>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</si>
  <si>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</si>
  <si>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</si>
  <si>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</si>
  <si>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</si>
  <si>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</si>
  <si>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</si>
  <si>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</si>
  <si>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</si>
  <si>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</si>
  <si>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</si>
  <si>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</si>
  <si>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</si>
  <si>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</si>
  <si>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</si>
  <si>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</si>
  <si>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</si>
  <si>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</si>
  <si>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</si>
  <si>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</si>
  <si>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</si>
  <si>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</si>
  <si>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</si>
  <si>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</si>
  <si>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</si>
  <si>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</si>
  <si>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</si>
  <si>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</si>
  <si>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</si>
  <si>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</si>
  <si>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</si>
  <si>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</si>
  <si>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</si>
  <si>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</si>
  <si>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</si>
  <si>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</si>
  <si>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</si>
  <si>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</si>
  <si>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</si>
  <si>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</si>
  <si>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</si>
  <si>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</si>
  <si>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</si>
  <si>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</si>
  <si>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</si>
  <si>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</si>
  <si>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</si>
  <si>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</si>
  <si>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</si>
  <si>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</si>
  <si>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</si>
  <si>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</si>
  <si>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</si>
  <si>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</si>
  <si>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</si>
  <si>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</si>
  <si>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</si>
  <si>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</si>
  <si>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</si>
  <si>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</si>
  <si>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</si>
  <si>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</si>
  <si>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</si>
  <si>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</si>
  <si>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</si>
  <si>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</si>
  <si>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</si>
  <si>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</si>
  <si>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</si>
  <si>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</si>
  <si>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</si>
  <si>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</si>
  <si>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</si>
  <si>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</si>
  <si>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</si>
  <si>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</si>
  <si>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</si>
  <si>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</si>
  <si>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</si>
  <si>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</si>
  <si>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</si>
  <si>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</si>
  <si>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</si>
  <si>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</si>
  <si>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</si>
  <si>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</si>
  <si>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</si>
  <si>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</si>
  <si>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</si>
  <si>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</si>
  <si>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</si>
  <si>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</si>
  <si>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</si>
  <si>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</si>
  <si>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</si>
  <si>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</si>
  <si>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</si>
  <si>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</si>
  <si>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</si>
  <si>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</si>
  <si>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</si>
  <si>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</si>
  <si>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</si>
  <si>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</si>
  <si>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</si>
  <si>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</si>
  <si>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</si>
  <si>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</si>
  <si>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</si>
  <si>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</si>
  <si>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</si>
  <si>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</si>
  <si>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</si>
  <si>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</si>
  <si>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</si>
  <si>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</si>
  <si>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</si>
  <si>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</si>
  <si>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</si>
  <si>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</si>
  <si>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</si>
  <si>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</si>
  <si>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</si>
  <si>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</si>
  <si>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</si>
  <si>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</si>
  <si>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</si>
  <si>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</si>
  <si>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</si>
  <si>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</si>
  <si>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</si>
  <si>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</si>
  <si>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</si>
  <si>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</si>
  <si>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</si>
  <si>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</si>
  <si>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</si>
  <si>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</si>
  <si>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</si>
  <si>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</si>
  <si>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</si>
  <si>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</si>
  <si>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</si>
  <si>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</si>
  <si>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</si>
  <si>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</si>
  <si>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</si>
  <si>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</si>
  <si>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</si>
  <si>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</si>
  <si>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</si>
  <si>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</si>
  <si>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</si>
  <si>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</si>
  <si>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</si>
  <si>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</si>
  <si>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</si>
  <si>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</si>
  <si>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</si>
  <si>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</si>
  <si>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</si>
  <si>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</si>
  <si>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</si>
  <si>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</si>
  <si>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</si>
  <si>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</si>
  <si>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</si>
  <si>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</si>
  <si>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</si>
  <si>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</si>
  <si>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</si>
  <si>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</si>
  <si>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</si>
  <si>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</si>
  <si>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</si>
  <si>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</si>
  <si>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</si>
  <si>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</si>
  <si>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</si>
  <si>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</si>
  <si>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</si>
  <si>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</si>
  <si>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</si>
  <si>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</si>
  <si>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</si>
  <si>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</si>
  <si>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</si>
  <si>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</si>
  <si>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</si>
  <si>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</si>
  <si>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</si>
  <si>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</si>
  <si>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</si>
  <si>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</si>
  <si>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</si>
  <si>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</si>
  <si>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</si>
  <si>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</si>
  <si>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</si>
  <si>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</si>
  <si>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</si>
  <si>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</si>
  <si>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</si>
  <si>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</si>
  <si>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</si>
  <si>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</si>
  <si>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</si>
  <si>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</si>
  <si>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</si>
  <si>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</si>
  <si>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</si>
  <si>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</si>
  <si>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</si>
  <si>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</si>
  <si>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</si>
  <si>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</si>
  <si>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</si>
  <si>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</si>
  <si>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</si>
  <si>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</si>
  <si>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</si>
  <si>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</si>
  <si>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</si>
  <si>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</si>
  <si>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</si>
  <si>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</si>
  <si>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</si>
  <si>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</si>
  <si>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</si>
  <si>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</si>
  <si>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</si>
  <si>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</si>
  <si>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</si>
  <si>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</si>
  <si>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</si>
  <si>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</si>
  <si>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</si>
  <si>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</si>
  <si>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</si>
  <si>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</si>
  <si>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</si>
  <si>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</si>
  <si>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</si>
  <si>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</si>
  <si>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</si>
  <si>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</si>
  <si>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</si>
  <si>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</si>
  <si>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</si>
  <si>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</si>
  <si>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</si>
  <si>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</si>
  <si>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</si>
  <si>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</si>
  <si>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</si>
  <si>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</si>
  <si>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</si>
  <si>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</si>
  <si>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</si>
  <si>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</si>
  <si>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</si>
  <si>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</si>
  <si>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</si>
  <si>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</si>
  <si>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</si>
  <si>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</si>
  <si>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</si>
  <si>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</si>
  <si>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</si>
  <si>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</si>
  <si>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</si>
  <si>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</si>
  <si>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</si>
  <si>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</si>
  <si>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</si>
  <si>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</si>
  <si>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</si>
  <si>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</si>
  <si>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</si>
  <si>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</si>
  <si>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</si>
  <si>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</si>
  <si>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</si>
  <si>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</si>
  <si>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</si>
  <si>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</si>
  <si>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</si>
  <si>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</si>
  <si>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</si>
  <si>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</si>
  <si>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</si>
  <si>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</si>
  <si>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</si>
  <si>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</si>
  <si>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</si>
  <si>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</si>
  <si>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</si>
  <si>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</si>
  <si>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</si>
  <si>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</si>
  <si>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</si>
  <si>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</si>
  <si>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</si>
  <si>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</si>
  <si>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</si>
  <si>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</si>
  <si>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</si>
  <si>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</si>
  <si>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</si>
  <si>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</si>
  <si>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</si>
  <si>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</si>
  <si>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</si>
  <si>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</si>
  <si>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</si>
  <si>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</si>
  <si>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</si>
  <si>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</si>
  <si>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</si>
  <si>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</si>
  <si>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</si>
  <si>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</si>
  <si>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</si>
  <si>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</si>
  <si>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</si>
  <si>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</si>
  <si>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</si>
  <si>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</si>
  <si>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</si>
  <si>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</si>
  <si>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</si>
  <si>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</si>
  <si>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</si>
  <si>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</si>
  <si>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</si>
  <si>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</si>
  <si>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</si>
  <si>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</si>
  <si>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</si>
  <si>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</si>
  <si>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</si>
  <si>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</si>
  <si>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</si>
  <si>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</si>
  <si>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</si>
  <si>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</si>
  <si>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</si>
  <si>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</si>
  <si>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</si>
  <si>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</si>
  <si>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</si>
  <si>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</si>
  <si>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</si>
  <si>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</si>
  <si>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</si>
  <si>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</si>
  <si>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</si>
  <si>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</si>
  <si>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</si>
  <si>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</si>
  <si>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</si>
  <si>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</si>
  <si>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</si>
  <si>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</si>
  <si>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</si>
  <si>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</si>
  <si>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</si>
  <si>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</si>
  <si>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</si>
  <si>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</si>
  <si>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</si>
  <si>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</si>
  <si>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</si>
  <si>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</si>
  <si>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</si>
  <si>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</si>
  <si>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</si>
  <si>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</si>
  <si>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</si>
  <si>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</si>
  <si>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</si>
  <si>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</si>
  <si>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</si>
  <si>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</si>
  <si>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</si>
  <si>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</si>
  <si>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</si>
  <si>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</si>
  <si>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</si>
  <si>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</si>
  <si>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</si>
  <si>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</si>
  <si>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</si>
  <si>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</si>
  <si>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</si>
  <si>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</si>
  <si>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</si>
  <si>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</si>
  <si>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</si>
  <si>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</si>
  <si>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</si>
  <si>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</si>
  <si>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</si>
  <si>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</si>
  <si>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</si>
  <si>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</si>
  <si>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</si>
  <si>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</si>
  <si>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</si>
  <si>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</si>
  <si>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</si>
  <si>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</si>
  <si>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</si>
  <si>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</si>
  <si>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</si>
  <si>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</si>
  <si>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</si>
  <si>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</si>
  <si>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</si>
  <si>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</si>
  <si>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</si>
  <si>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</si>
  <si>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</si>
  <si>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</si>
  <si>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</si>
  <si>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</si>
  <si>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</si>
  <si>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</si>
  <si>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</si>
  <si>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</si>
  <si>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</si>
  <si>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</si>
  <si>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</si>
  <si>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</si>
  <si>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</si>
  <si>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</si>
  <si>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</si>
  <si>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</si>
  <si>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</si>
  <si>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</si>
  <si>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</si>
  <si>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</si>
  <si>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</si>
  <si>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</si>
  <si>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</si>
  <si>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</si>
  <si>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</si>
  <si>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</si>
  <si>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</si>
  <si>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</si>
  <si>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</si>
  <si>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</si>
  <si>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</si>
  <si>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</si>
  <si>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</si>
  <si>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</si>
  <si>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</si>
  <si>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</si>
  <si>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</si>
  <si>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</si>
  <si>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</si>
  <si>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</si>
  <si>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</si>
  <si>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</si>
  <si>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</si>
  <si>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</si>
  <si>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</si>
  <si>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</si>
  <si>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</si>
  <si>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</si>
  <si>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</si>
  <si>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</si>
  <si>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</si>
  <si>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</si>
  <si>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</si>
  <si>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</si>
  <si>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</si>
  <si>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</si>
  <si>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</si>
  <si>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</si>
  <si>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</si>
  <si>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</si>
  <si>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</si>
  <si>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</si>
  <si>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</si>
  <si>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</si>
  <si>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</si>
  <si>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</si>
  <si>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</si>
  <si>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</si>
  <si>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</si>
  <si>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</si>
  <si>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</si>
  <si>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</si>
  <si>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</si>
  <si>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</si>
  <si>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</si>
  <si>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</si>
  <si>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</si>
  <si>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</si>
  <si>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</si>
  <si>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</si>
  <si>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</si>
  <si>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</si>
  <si>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</si>
  <si>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</si>
  <si>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</si>
  <si>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</si>
  <si>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</si>
  <si>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</si>
  <si>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</si>
  <si>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</si>
  <si>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</si>
  <si>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</si>
  <si>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</si>
  <si>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</si>
  <si>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</si>
  <si>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</si>
  <si>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</si>
  <si>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</si>
  <si>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</si>
  <si>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</si>
  <si>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</si>
  <si>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</si>
  <si>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</si>
  <si>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</si>
  <si>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</si>
  <si>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</si>
  <si>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</si>
  <si>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</si>
  <si>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</si>
  <si>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</si>
  <si>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</si>
  <si>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</si>
  <si>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</si>
  <si>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</si>
  <si>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</si>
  <si>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</si>
  <si>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</si>
  <si>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</si>
  <si>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</si>
  <si>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</si>
  <si>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</si>
  <si>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</si>
  <si>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</si>
  <si>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</si>
  <si>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</si>
  <si>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</si>
  <si>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</si>
  <si>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</si>
  <si>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</si>
  <si>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</si>
  <si>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</si>
  <si>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</si>
  <si>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</si>
  <si>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</si>
  <si>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</si>
  <si>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</si>
  <si>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</si>
  <si>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</si>
  <si>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</si>
  <si>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</si>
  <si>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</si>
  <si>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</si>
  <si>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</si>
  <si>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</si>
  <si>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</si>
  <si>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</si>
  <si>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</si>
  <si>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</si>
  <si>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</si>
  <si>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</si>
  <si>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</si>
  <si>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</si>
  <si>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</si>
  <si>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</si>
  <si>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</si>
  <si>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</si>
  <si>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</si>
  <si>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</si>
  <si>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</si>
  <si>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</si>
  <si>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</si>
  <si>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</si>
  <si>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</si>
  <si>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</si>
  <si>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</si>
  <si>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</si>
  <si>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</si>
  <si>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</si>
  <si>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</si>
  <si>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</si>
  <si>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</si>
  <si>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</si>
  <si>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</si>
  <si>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</si>
  <si>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</si>
  <si>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</si>
  <si>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</si>
  <si>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</si>
  <si>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</si>
  <si>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</si>
  <si>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</si>
  <si>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</si>
  <si>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</si>
  <si>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</si>
  <si>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</si>
  <si>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</si>
  <si>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</si>
  <si>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</si>
  <si>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</si>
  <si>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</si>
  <si>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</si>
  <si>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</si>
  <si>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</si>
  <si>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</si>
  <si>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</si>
  <si>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</si>
  <si>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</si>
  <si>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</si>
  <si>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</si>
  <si>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</si>
  <si>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</si>
  <si>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</si>
  <si>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</si>
  <si>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</si>
  <si>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</si>
  <si>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</si>
  <si>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</si>
  <si>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</si>
  <si>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</si>
  <si>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</si>
  <si>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</si>
  <si>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</si>
  <si>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</si>
  <si>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</si>
  <si>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</si>
  <si>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</si>
  <si>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</si>
  <si>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</si>
  <si>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</si>
  <si>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</si>
  <si>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</si>
  <si>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</si>
  <si>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</si>
  <si>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</si>
  <si>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</si>
  <si>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</si>
  <si>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</si>
  <si>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</si>
  <si>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</si>
  <si>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</si>
  <si>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</si>
  <si>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</si>
  <si>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</si>
  <si>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</si>
  <si>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</si>
  <si>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</si>
  <si>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</si>
  <si>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</si>
  <si>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</si>
  <si>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</si>
  <si>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</si>
  <si>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</si>
  <si>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</si>
  <si>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</si>
  <si>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</si>
  <si>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</si>
  <si>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</si>
  <si>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</si>
  <si>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</si>
  <si>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</si>
  <si>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</si>
  <si>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</si>
  <si>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</si>
  <si>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</si>
  <si>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</si>
  <si>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</si>
  <si>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</si>
  <si>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</si>
  <si>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</si>
  <si>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</si>
  <si>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</si>
  <si>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</si>
  <si>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</si>
  <si>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</si>
  <si>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</si>
  <si>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</si>
  <si>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</si>
  <si>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</si>
  <si>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</si>
  <si>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</si>
  <si>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</si>
  <si>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</si>
  <si>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</si>
  <si>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</si>
  <si>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</si>
  <si>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</si>
  <si>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</si>
  <si>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</si>
  <si>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</si>
  <si>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</si>
  <si>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</si>
  <si>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</si>
  <si>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</si>
  <si>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</si>
  <si>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</si>
  <si>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</si>
  <si>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</si>
  <si>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</si>
  <si>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</si>
  <si>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</si>
  <si>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</si>
  <si>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</si>
  <si>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</si>
  <si>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</si>
  <si>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</si>
  <si>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</si>
  <si>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</si>
  <si>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</si>
  <si>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</si>
  <si>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</si>
  <si>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</si>
  <si>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</si>
  <si>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</si>
  <si>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</si>
  <si>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</si>
  <si>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</si>
  <si>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</si>
  <si>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</si>
  <si>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</si>
  <si>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</si>
  <si>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</si>
  <si>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</si>
  <si>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</si>
  <si>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</si>
  <si>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</si>
  <si>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</si>
  <si>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</si>
  <si>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</si>
  <si>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</si>
  <si>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</si>
  <si>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</si>
  <si>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</si>
  <si>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</si>
  <si>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</si>
  <si>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</si>
  <si>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</si>
  <si>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</si>
  <si>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</si>
  <si>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</si>
  <si>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</si>
  <si>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</si>
  <si>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</si>
  <si>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</si>
  <si>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</si>
  <si>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</si>
  <si>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</si>
  <si>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</si>
  <si>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</si>
  <si>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</si>
  <si>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</si>
  <si>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</si>
  <si>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</si>
  <si>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</si>
  <si>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</si>
  <si>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</si>
  <si>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</si>
  <si>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</si>
  <si>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</si>
  <si>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</si>
  <si>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</si>
  <si>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</si>
  <si>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</si>
  <si>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</si>
  <si>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</si>
  <si>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</si>
  <si>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</si>
  <si>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</si>
  <si>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</si>
  <si>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</si>
  <si>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</si>
  <si>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</si>
  <si>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</si>
  <si>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</si>
  <si>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</si>
  <si>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</si>
  <si>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</si>
  <si>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</si>
  <si>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</si>
  <si>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</si>
  <si>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</si>
  <si>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</si>
  <si>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</si>
  <si>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</si>
  <si>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</si>
  <si>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</si>
  <si>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</si>
  <si>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</si>
  <si>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</si>
  <si>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</si>
  <si>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</si>
  <si>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</si>
  <si>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</si>
  <si>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</si>
  <si>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</si>
  <si>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</si>
  <si>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</si>
  <si>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</si>
  <si>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</si>
  <si>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</si>
  <si>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</si>
  <si>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</si>
  <si>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</si>
  <si>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</si>
  <si>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</si>
  <si>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</si>
  <si>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</si>
  <si>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</si>
  <si>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</si>
  <si>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</si>
  <si>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</si>
  <si>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</si>
  <si>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</si>
  <si>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</si>
  <si>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</si>
  <si>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</si>
  <si>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</si>
  <si>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</si>
  <si>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</si>
  <si>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</si>
  <si>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</si>
  <si>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</si>
  <si>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</si>
  <si>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</si>
  <si>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</si>
  <si>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</si>
  <si>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</si>
  <si>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</si>
  <si>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</si>
  <si>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</si>
  <si>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</si>
  <si>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</si>
  <si>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</si>
  <si>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</si>
  <si>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</si>
  <si>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</si>
  <si>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</si>
  <si>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</si>
  <si>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</si>
  <si>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</si>
  <si>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</si>
  <si>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</si>
  <si>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</si>
  <si>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</si>
  <si>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</si>
  <si>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</si>
  <si>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</si>
  <si>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</si>
  <si>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</si>
  <si>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</si>
  <si>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</si>
  <si>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</si>
  <si>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</si>
  <si>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</si>
  <si>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</si>
  <si>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</si>
  <si>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</si>
  <si>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</si>
  <si>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</si>
  <si>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</si>
  <si>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</si>
  <si>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</si>
  <si>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</si>
  <si>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</si>
  <si>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</si>
  <si>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</si>
  <si>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</si>
  <si>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</si>
  <si>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</si>
  <si>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</si>
  <si>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</si>
  <si>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</si>
  <si>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</si>
  <si>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</si>
  <si>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</si>
  <si>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</si>
  <si>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</si>
  <si>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</si>
  <si>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</si>
  <si>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</si>
  <si>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</si>
  <si>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</si>
  <si>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</si>
  <si>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</si>
  <si>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</si>
  <si>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</si>
  <si>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</si>
  <si>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</si>
  <si>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</si>
  <si>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</si>
  <si>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</si>
  <si>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</si>
  <si>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</si>
  <si>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</si>
  <si>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</si>
  <si>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</si>
  <si>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</si>
  <si>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</si>
  <si>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</si>
  <si>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</si>
  <si>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</si>
  <si>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</si>
  <si>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</si>
  <si>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</si>
  <si>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</si>
  <si>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</si>
  <si>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</si>
  <si>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</si>
  <si>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</si>
  <si>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</si>
  <si>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</si>
  <si>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</si>
  <si>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</si>
  <si>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</si>
  <si>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</si>
  <si>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</si>
  <si>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</si>
  <si>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</si>
  <si>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</si>
  <si>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</si>
  <si>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</si>
  <si>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</si>
  <si>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</si>
  <si>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</si>
  <si>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</si>
  <si>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</si>
  <si>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</si>
  <si>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</si>
  <si>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</si>
  <si>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</si>
  <si>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</si>
  <si>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</si>
  <si>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</si>
  <si>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</si>
  <si>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</si>
  <si>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</si>
  <si>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</si>
  <si>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</si>
  <si>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</si>
  <si>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</si>
  <si>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</si>
  <si>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</si>
  <si>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</si>
  <si>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</si>
  <si>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</si>
  <si>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</si>
  <si>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</si>
  <si>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</si>
  <si>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</si>
  <si>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</si>
  <si>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</si>
  <si>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</si>
  <si>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</si>
  <si>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</si>
  <si>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</si>
  <si>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</si>
  <si>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</si>
  <si>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</si>
  <si>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</si>
  <si>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</si>
  <si>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</si>
  <si>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</si>
  <si>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</si>
  <si>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</si>
  <si>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</si>
  <si>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</si>
  <si>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</si>
  <si>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</si>
  <si>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</si>
  <si>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</si>
  <si>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</si>
  <si>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</si>
  <si>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</si>
  <si>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</si>
  <si>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</si>
  <si>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</si>
  <si>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</si>
  <si>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</si>
  <si>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</si>
  <si>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</si>
  <si>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</si>
  <si>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</si>
  <si>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</si>
  <si>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</si>
  <si>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</si>
  <si>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</si>
  <si>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</si>
  <si>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</si>
  <si>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</si>
  <si>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</si>
  <si>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</si>
  <si>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</si>
  <si>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</si>
  <si>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</si>
  <si>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</si>
  <si>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</si>
  <si>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</si>
  <si>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</si>
  <si>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</si>
  <si>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</si>
  <si>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</si>
  <si>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</si>
  <si>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</si>
  <si>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</si>
  <si>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</si>
  <si>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</si>
  <si>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</si>
  <si>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</si>
  <si>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</si>
  <si>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</si>
  <si>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</si>
  <si>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</si>
  <si>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</si>
  <si>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</si>
  <si>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</si>
  <si>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</si>
  <si>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</si>
  <si>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</si>
  <si>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</si>
  <si>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</si>
  <si>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</si>
  <si>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</si>
  <si>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</si>
  <si>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</si>
  <si>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</si>
  <si>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</si>
  <si>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</si>
  <si>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</si>
  <si>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</si>
  <si>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</si>
  <si>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</si>
  <si>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</si>
  <si>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</si>
  <si>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</si>
  <si>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</si>
  <si>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</si>
  <si>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</si>
  <si>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</si>
  <si>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</si>
  <si>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</si>
  <si>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</si>
  <si>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</si>
  <si>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</si>
  <si>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</si>
  <si>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</si>
  <si>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</si>
  <si>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</si>
  <si>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</si>
  <si>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</si>
  <si>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</si>
  <si>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</si>
  <si>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</si>
  <si>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</si>
  <si>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</si>
  <si>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</si>
  <si>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</si>
  <si>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</si>
  <si>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</si>
  <si>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</si>
  <si>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</si>
  <si>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</si>
  <si>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</si>
  <si>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</si>
  <si>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</si>
  <si>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</si>
  <si>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</si>
  <si>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</si>
  <si>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</si>
  <si>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</si>
  <si>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</si>
  <si>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</si>
  <si>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</si>
  <si>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</si>
  <si>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</si>
  <si>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</si>
  <si>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</si>
  <si>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</si>
  <si>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</si>
  <si>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</si>
  <si>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</si>
  <si>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</si>
  <si>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</si>
  <si>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</si>
  <si>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</si>
  <si>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</si>
  <si>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</si>
  <si>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</si>
  <si>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</si>
  <si>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</si>
  <si>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</si>
  <si>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</si>
  <si>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</si>
  <si>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</si>
  <si>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</si>
  <si>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</si>
  <si>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</si>
  <si>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</si>
  <si>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</si>
  <si>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</si>
  <si>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</si>
  <si>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</si>
  <si>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</si>
  <si>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</si>
  <si>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</si>
  <si>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</si>
  <si>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</si>
  <si>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</si>
  <si>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</si>
  <si>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</si>
  <si>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</si>
  <si>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</si>
  <si>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</si>
  <si>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</si>
  <si>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</si>
  <si>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</si>
  <si>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</si>
  <si>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</si>
  <si>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</si>
  <si>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</si>
  <si>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</si>
  <si>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</si>
  <si>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</si>
  <si>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</si>
  <si>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</si>
  <si>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</si>
  <si>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</si>
  <si>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</si>
  <si>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</si>
  <si>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</si>
  <si>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</si>
  <si>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</si>
  <si>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</si>
  <si>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</si>
  <si>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</si>
  <si>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</si>
  <si>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</si>
  <si>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</si>
  <si>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</si>
  <si>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</si>
  <si>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</si>
  <si>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</si>
  <si>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</si>
  <si>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</si>
  <si>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</si>
  <si>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</si>
  <si>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</si>
  <si>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</si>
  <si>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</si>
  <si>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</si>
  <si>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</si>
  <si>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</si>
  <si>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</si>
  <si>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</si>
  <si>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</si>
  <si>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</si>
  <si>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</si>
  <si>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</si>
  <si>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</si>
  <si>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</si>
  <si>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</si>
  <si>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</si>
  <si>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</si>
  <si>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</si>
  <si>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</si>
  <si>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</si>
  <si>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</si>
  <si>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</si>
  <si>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</si>
  <si>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</si>
  <si>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</si>
  <si>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</si>
  <si>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</si>
  <si>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</si>
  <si>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</si>
  <si>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</si>
  <si>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</si>
  <si>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</si>
  <si>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</si>
  <si>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</si>
  <si>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</si>
  <si>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</si>
  <si>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</si>
  <si>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</si>
  <si>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</si>
  <si>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</si>
  <si>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</si>
  <si>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</si>
  <si>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</si>
  <si>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</si>
  <si>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</si>
  <si>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</si>
  <si>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</si>
  <si>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</si>
  <si>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</si>
  <si>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</si>
  <si>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</si>
  <si>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</si>
  <si>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</si>
  <si>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</si>
  <si>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</si>
  <si>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</si>
  <si>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</si>
  <si>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</si>
  <si>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</si>
  <si>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</si>
  <si>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</si>
  <si>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</si>
  <si>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</si>
  <si>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</si>
  <si>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</si>
  <si>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</si>
  <si>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</si>
  <si>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</si>
  <si>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</si>
  <si>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</si>
  <si>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</si>
  <si>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</si>
  <si>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</si>
  <si>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</si>
  <si>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</si>
  <si>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</si>
  <si>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</si>
  <si>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</si>
  <si>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</si>
  <si>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</si>
  <si>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</si>
  <si>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</si>
  <si>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</si>
  <si>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</si>
  <si>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</si>
  <si>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</si>
  <si>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</si>
  <si>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</si>
  <si>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</si>
  <si>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</si>
  <si>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</si>
  <si>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</si>
  <si>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</si>
  <si>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</si>
  <si>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</si>
  <si>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</si>
  <si>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</si>
  <si>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</si>
  <si>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</si>
  <si>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</si>
  <si>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</si>
  <si>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</si>
  <si>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</si>
  <si>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</si>
  <si>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</si>
  <si>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</si>
  <si>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</si>
  <si>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</si>
  <si>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</si>
  <si>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</si>
  <si>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</si>
  <si>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</si>
  <si>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</si>
  <si>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</si>
  <si>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</si>
  <si>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</si>
  <si>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</si>
  <si>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</si>
  <si>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</si>
  <si>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</si>
  <si>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</si>
  <si>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</si>
  <si>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</si>
  <si>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</si>
  <si>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</si>
  <si>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</si>
  <si>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</si>
  <si>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</si>
  <si>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</si>
  <si>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</si>
  <si>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</si>
  <si>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</si>
  <si>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</si>
  <si>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</si>
  <si>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</si>
  <si>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</si>
  <si>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</si>
  <si>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</si>
  <si>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</si>
  <si>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</si>
  <si>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</si>
  <si>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</si>
  <si>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</si>
  <si>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</si>
  <si>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</si>
  <si>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</si>
  <si>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</si>
  <si>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</si>
  <si>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</si>
  <si>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</si>
  <si>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</si>
  <si>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</si>
  <si>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</si>
  <si>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</si>
  <si>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</si>
  <si>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</si>
  <si>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</si>
  <si>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</si>
  <si>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</si>
  <si>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</si>
  <si>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</si>
  <si>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</si>
  <si>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</si>
  <si>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</si>
  <si>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</si>
  <si>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</si>
  <si>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</si>
  <si>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</si>
  <si>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</si>
  <si>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</si>
  <si>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</si>
  <si>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</si>
  <si>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</si>
  <si>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</si>
  <si>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</si>
  <si>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</si>
  <si>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</si>
  <si>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</si>
  <si>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</si>
  <si>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</si>
  <si>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</si>
  <si>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</si>
  <si>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</si>
  <si>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</si>
  <si>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</si>
  <si>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</si>
  <si>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</si>
  <si>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</si>
  <si>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</si>
  <si>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</si>
  <si>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</si>
  <si>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</si>
  <si>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</si>
  <si>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</si>
  <si>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</si>
  <si>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</si>
  <si>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</si>
  <si>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</si>
  <si>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</si>
  <si>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</si>
  <si>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</si>
  <si>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</si>
  <si>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</si>
  <si>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</si>
  <si>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</si>
  <si>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</si>
  <si>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</si>
  <si>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</si>
  <si>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</si>
  <si>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</si>
  <si>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</si>
  <si>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</si>
  <si>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</si>
  <si>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</si>
  <si>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</si>
  <si>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</si>
  <si>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</si>
  <si>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</si>
  <si>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</si>
  <si>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</si>
  <si>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</si>
  <si>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</si>
  <si>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</si>
  <si>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</si>
  <si>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</si>
  <si>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</si>
  <si>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</si>
  <si>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</si>
  <si>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</si>
  <si>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</si>
  <si>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</si>
  <si>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</si>
  <si>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</si>
  <si>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</si>
  <si>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</si>
  <si>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</si>
  <si>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</si>
  <si>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</si>
  <si>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</si>
  <si>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</si>
  <si>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</si>
  <si>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</si>
  <si>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</si>
  <si>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</si>
  <si>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</si>
  <si>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</si>
  <si>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</si>
  <si>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</si>
  <si>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</si>
  <si>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</si>
  <si>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</si>
  <si>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</si>
  <si>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</si>
  <si>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</si>
  <si>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</si>
  <si>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</si>
  <si>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</si>
  <si>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</si>
  <si>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</si>
  <si>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</si>
  <si>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</si>
  <si>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</si>
  <si>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</si>
  <si>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</si>
  <si>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</si>
  <si>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</si>
  <si>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</si>
  <si>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</si>
  <si>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</si>
  <si>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</si>
  <si>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</si>
  <si>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</si>
  <si>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</si>
  <si>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</si>
  <si>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</si>
  <si>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</si>
  <si>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</si>
  <si>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</si>
  <si>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</si>
  <si>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</si>
  <si>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</si>
  <si>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</si>
  <si>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</si>
  <si>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</si>
  <si>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</si>
  <si>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</si>
  <si>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</si>
  <si>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</si>
  <si>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</si>
  <si>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</si>
  <si>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</si>
  <si>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</si>
  <si>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</si>
  <si>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</si>
  <si>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</si>
  <si>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</si>
  <si>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</si>
  <si>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</si>
  <si>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</si>
  <si>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</si>
  <si>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</si>
  <si>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</si>
  <si>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</si>
  <si>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</si>
  <si>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</si>
  <si>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</si>
  <si>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</si>
  <si>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</si>
  <si>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</si>
  <si>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</si>
  <si>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</si>
  <si>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</si>
  <si>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</si>
  <si>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</si>
  <si>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</si>
  <si>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</si>
  <si>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</si>
  <si>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</si>
  <si>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</si>
  <si>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</si>
  <si>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</si>
  <si>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</si>
  <si>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</si>
  <si>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</si>
  <si>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</si>
  <si>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</si>
  <si>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</si>
  <si>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</si>
  <si>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</si>
  <si>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</si>
  <si>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</si>
  <si>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</si>
  <si>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</si>
  <si>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</si>
  <si>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</si>
  <si>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</si>
  <si>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</si>
  <si>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</si>
  <si>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</si>
  <si>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</si>
  <si>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</si>
  <si>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</si>
  <si>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</si>
  <si>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</si>
  <si>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</si>
  <si>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</si>
  <si>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</si>
  <si>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</si>
  <si>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</si>
  <si>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</si>
  <si>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</si>
  <si>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</si>
  <si>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</si>
  <si>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</si>
  <si>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</si>
  <si>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</si>
  <si>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</si>
  <si>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</si>
  <si>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</si>
  <si>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</si>
  <si>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</si>
  <si>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</si>
  <si>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</si>
  <si>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</si>
  <si>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</si>
  <si>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</si>
  <si>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</si>
  <si>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</si>
  <si>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</si>
  <si>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</si>
  <si>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</si>
  <si>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</si>
  <si>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</si>
  <si>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</si>
  <si>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</si>
  <si>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</si>
  <si>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</si>
  <si>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</si>
  <si>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</si>
  <si>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</si>
  <si>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</si>
  <si>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</si>
  <si>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</si>
  <si>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</si>
  <si>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</si>
  <si>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</si>
  <si>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</si>
  <si>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</si>
  <si>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</si>
  <si>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</si>
  <si>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</si>
  <si>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</si>
  <si>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</si>
  <si>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</si>
  <si>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</si>
  <si>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</si>
  <si>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</si>
  <si>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</si>
  <si>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</si>
  <si>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</si>
  <si>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</si>
  <si>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</si>
  <si>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</si>
  <si>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</si>
  <si>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</si>
  <si>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</si>
  <si>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</si>
  <si>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</si>
  <si>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</si>
  <si>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</si>
  <si>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</si>
  <si>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</si>
  <si>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</si>
  <si>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</si>
  <si>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</si>
  <si>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</si>
  <si>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</si>
  <si>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</si>
  <si>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</si>
  <si>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</si>
  <si>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</si>
  <si>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</si>
  <si>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</si>
  <si>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</si>
  <si>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</si>
  <si>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</si>
  <si>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</si>
  <si>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</si>
  <si>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</si>
  <si>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</si>
  <si>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</si>
  <si>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</si>
  <si>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</si>
  <si>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</si>
  <si>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</si>
  <si>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</si>
  <si>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</si>
  <si>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</si>
  <si>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</si>
  <si>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</si>
  <si>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</si>
  <si>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</si>
  <si>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</si>
  <si>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</si>
  <si>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</si>
  <si>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</si>
  <si>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</si>
  <si>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</si>
  <si>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</si>
  <si>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</si>
  <si>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</si>
  <si>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</si>
  <si>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</si>
  <si>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</si>
  <si>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</si>
  <si>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</si>
  <si>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</si>
  <si>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</si>
  <si>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</si>
  <si>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</si>
  <si>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</si>
  <si>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</si>
  <si>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</si>
  <si>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</si>
  <si>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</si>
  <si>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</si>
  <si>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</si>
  <si>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</si>
  <si>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</si>
  <si>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</si>
  <si>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</si>
  <si>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</si>
  <si>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</si>
  <si>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</si>
  <si>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</si>
  <si>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</si>
  <si>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</si>
  <si>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</si>
  <si>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</si>
  <si>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</si>
  <si>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</si>
  <si>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</si>
  <si>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</si>
  <si>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</si>
  <si>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</si>
  <si>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</si>
  <si>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</si>
  <si>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</si>
  <si>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</si>
  <si>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</si>
  <si>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</si>
  <si>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</si>
  <si>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</si>
  <si>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</si>
  <si>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</si>
  <si>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</si>
  <si>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</si>
  <si>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</si>
  <si>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</si>
  <si>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</si>
  <si>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</si>
  <si>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</si>
  <si>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</si>
  <si>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</si>
  <si>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</si>
  <si>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</si>
  <si>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</si>
  <si>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</si>
  <si>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</si>
  <si>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</si>
  <si>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</si>
  <si>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</si>
  <si>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</si>
  <si>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</si>
  <si>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</si>
  <si>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</si>
  <si>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</si>
  <si>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</si>
  <si>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</si>
  <si>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</si>
  <si>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</si>
  <si>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</si>
  <si>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</si>
  <si>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</si>
  <si>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</si>
  <si>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</si>
  <si>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</si>
  <si>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</si>
  <si>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</si>
  <si>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</si>
  <si>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</si>
  <si>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</si>
  <si>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</si>
  <si>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</si>
  <si>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</si>
  <si>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</si>
  <si>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</si>
  <si>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</si>
  <si>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</si>
  <si>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</si>
  <si>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</si>
  <si>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</si>
  <si>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</si>
  <si>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</si>
  <si>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</si>
  <si>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</si>
  <si>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</si>
  <si>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</si>
  <si>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</si>
  <si>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</si>
  <si>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</si>
  <si>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</si>
  <si>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</si>
  <si>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</si>
  <si>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</si>
  <si>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</si>
  <si>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</si>
  <si>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</si>
  <si>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</si>
  <si>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</si>
  <si>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</si>
  <si>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</si>
  <si>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</si>
  <si>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</si>
  <si>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</si>
  <si>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</si>
  <si>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</si>
  <si>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</si>
  <si>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</si>
  <si>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</si>
  <si>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</si>
  <si>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</si>
  <si>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</si>
  <si>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</si>
  <si>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</si>
  <si>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</si>
  <si>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</si>
  <si>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</si>
  <si>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</si>
  <si>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</si>
  <si>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</si>
  <si>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</si>
  <si>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</si>
  <si>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</si>
  <si>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</si>
  <si>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</si>
  <si>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</si>
  <si>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</si>
  <si>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</si>
  <si>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</si>
  <si>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</si>
  <si>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</si>
  <si>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</si>
  <si>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</si>
  <si>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</si>
  <si>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</si>
  <si>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</si>
  <si>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</si>
  <si>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</si>
  <si>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</si>
  <si>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</si>
  <si>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</si>
  <si>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</si>
  <si>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</si>
  <si>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</si>
  <si>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</si>
  <si>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</si>
  <si>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</si>
  <si>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</si>
  <si>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</si>
  <si>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</si>
  <si>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</si>
  <si>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</si>
  <si>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</si>
  <si>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</si>
  <si>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</si>
  <si>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</si>
  <si>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</si>
  <si>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</si>
  <si>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</si>
  <si>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</si>
  <si>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</si>
  <si>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</si>
  <si>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</si>
  <si>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</si>
  <si>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</si>
  <si>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</si>
  <si>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</si>
  <si>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</si>
  <si>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</si>
  <si>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</si>
  <si>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</si>
  <si>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</si>
  <si>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</si>
  <si>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</si>
  <si>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</si>
  <si>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</si>
  <si>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</si>
  <si>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</si>
  <si>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</si>
  <si>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</si>
  <si>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</si>
  <si>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</si>
  <si>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</si>
  <si>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</si>
  <si>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</si>
  <si>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</si>
  <si>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</si>
  <si>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</si>
  <si>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</si>
  <si>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</si>
  <si>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</si>
  <si>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</si>
  <si>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</si>
  <si>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</si>
  <si>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</si>
  <si>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</si>
  <si>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</si>
  <si>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</si>
  <si>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</si>
  <si>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</si>
  <si>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</si>
  <si>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</si>
  <si>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</si>
  <si>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</si>
  <si>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</si>
  <si>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</si>
  <si>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</si>
  <si>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</si>
  <si>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</si>
  <si>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</si>
  <si>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</si>
  <si>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</si>
  <si>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</si>
  <si>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</si>
  <si>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</si>
  <si>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</si>
  <si>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</si>
  <si>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</si>
  <si>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</si>
  <si>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</si>
  <si>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</si>
  <si>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</si>
  <si>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</si>
  <si>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</si>
  <si>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</si>
  <si>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</si>
  <si>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</si>
  <si>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</si>
  <si>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</si>
  <si>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</si>
  <si>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</si>
  <si>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</si>
  <si>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</si>
  <si>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</si>
  <si>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</si>
  <si>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</si>
  <si>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</si>
  <si>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</si>
  <si>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</si>
  <si>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</si>
  <si>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</si>
  <si>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</si>
  <si>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</si>
  <si>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</si>
  <si>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</si>
  <si>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</si>
  <si>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</si>
  <si>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</si>
  <si>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</si>
  <si>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</si>
  <si>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</si>
  <si>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</si>
  <si>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</si>
  <si>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</si>
  <si>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</si>
  <si>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</si>
  <si>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</si>
  <si>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</si>
  <si>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</si>
  <si>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</si>
  <si>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</si>
  <si>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</si>
  <si>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</si>
  <si>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</si>
  <si>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</si>
  <si>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</si>
  <si>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</si>
  <si>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</si>
  <si>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</si>
  <si>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</si>
  <si>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</si>
  <si>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</si>
  <si>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</si>
  <si>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</si>
  <si>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</si>
  <si>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</si>
  <si>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</si>
  <si>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</si>
  <si>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</si>
  <si>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</si>
  <si>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</si>
  <si>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</si>
  <si>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</si>
  <si>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</si>
  <si>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</si>
  <si>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</si>
  <si>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</si>
  <si>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</si>
  <si>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</si>
  <si>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</si>
  <si>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</si>
  <si>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</si>
  <si>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</si>
  <si>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</si>
  <si>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</si>
  <si>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</si>
  <si>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</si>
  <si>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</si>
  <si>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</si>
  <si>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</si>
  <si>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</si>
  <si>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</si>
  <si>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</si>
  <si>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</si>
  <si>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</si>
  <si>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</si>
  <si>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</si>
  <si>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</si>
  <si>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</si>
  <si>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</si>
  <si>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</si>
  <si>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</si>
  <si>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</si>
  <si>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</si>
  <si>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</si>
  <si>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</si>
  <si>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</si>
  <si>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</si>
  <si>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</si>
  <si>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</si>
  <si>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</si>
  <si>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</si>
  <si>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</si>
  <si>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</si>
  <si>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</si>
  <si>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</si>
  <si>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</si>
  <si>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</si>
  <si>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</si>
  <si>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</si>
  <si>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</si>
  <si>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</si>
  <si>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</si>
  <si>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</si>
  <si>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</si>
  <si>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</si>
  <si>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</si>
  <si>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</si>
  <si>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</si>
  <si>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</si>
  <si>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</si>
  <si>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</si>
  <si>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</si>
  <si>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</si>
  <si>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</si>
  <si>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</si>
  <si>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</si>
  <si>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</si>
  <si>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</si>
  <si>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</si>
  <si>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</si>
  <si>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</si>
  <si>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</si>
  <si>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</si>
  <si>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</si>
  <si>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</si>
  <si>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</si>
  <si>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</si>
  <si>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</si>
  <si>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</si>
  <si>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</si>
  <si>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</si>
  <si>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</si>
  <si>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</si>
  <si>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</si>
  <si>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</si>
  <si>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</si>
  <si>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</si>
  <si>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</si>
  <si>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</si>
  <si>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</si>
  <si>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</si>
  <si>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</si>
  <si>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</si>
  <si>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</si>
  <si>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</si>
  <si>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</si>
  <si>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</si>
  <si>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</si>
  <si>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</si>
  <si>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</si>
  <si>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</si>
  <si>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</si>
  <si>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</si>
  <si>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</si>
  <si>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</si>
  <si>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</si>
  <si>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</si>
  <si>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</si>
  <si>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</si>
  <si>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</si>
  <si>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</si>
  <si>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</si>
  <si>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</si>
  <si>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</si>
  <si>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</si>
  <si>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</si>
  <si>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</si>
  <si>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</si>
  <si>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</si>
  <si>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</si>
  <si>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</si>
  <si>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</si>
  <si>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</si>
  <si>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</si>
  <si>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</si>
  <si>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</si>
  <si>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</si>
  <si>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</si>
  <si>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</si>
  <si>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</si>
  <si>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</si>
  <si>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</si>
  <si>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</si>
  <si>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</si>
  <si>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</si>
  <si>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</si>
  <si>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</si>
  <si>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</si>
  <si>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</si>
  <si>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</si>
  <si>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</si>
  <si>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</si>
  <si>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</si>
  <si>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</si>
  <si>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</si>
  <si>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</si>
  <si>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</si>
  <si>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</si>
  <si>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</si>
  <si>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</si>
  <si>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</si>
  <si>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</si>
  <si>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</si>
  <si>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</si>
  <si>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</si>
  <si>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</si>
  <si>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</si>
  <si>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</si>
  <si>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</si>
  <si>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</si>
  <si>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</si>
  <si>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</si>
  <si>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</si>
  <si>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</si>
  <si>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</si>
  <si>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</si>
  <si>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</si>
  <si>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</si>
  <si>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</si>
  <si>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</si>
  <si>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</si>
  <si>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</si>
  <si>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</si>
  <si>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</si>
  <si>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</si>
  <si>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</si>
  <si>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</si>
  <si>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</si>
  <si>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</si>
  <si>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</si>
  <si>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</si>
  <si>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</si>
  <si>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</si>
  <si>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</si>
  <si>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</si>
  <si>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</si>
  <si>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</si>
  <si>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</si>
  <si>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</si>
  <si>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</si>
  <si>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</si>
  <si>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</si>
  <si>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</si>
  <si>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</si>
  <si>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</si>
  <si>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</si>
  <si>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</si>
  <si>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</si>
  <si>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</si>
  <si>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</si>
  <si>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</si>
  <si>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</si>
  <si>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</si>
  <si>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</si>
  <si>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</si>
  <si>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</si>
  <si>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</si>
  <si>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</si>
  <si>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</si>
  <si>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</si>
  <si>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</si>
  <si>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</si>
  <si>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</si>
  <si>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</si>
  <si>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</si>
  <si>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</si>
  <si>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</si>
  <si>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</si>
  <si>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</si>
  <si>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</si>
  <si>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</si>
  <si>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</si>
  <si>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</si>
  <si>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</si>
  <si>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</si>
  <si>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</si>
  <si>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</si>
  <si>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</si>
  <si>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</si>
  <si>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</si>
  <si>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</si>
  <si>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</si>
  <si>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</si>
  <si>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</si>
  <si>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</si>
  <si>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</si>
  <si>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</si>
  <si>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</si>
  <si>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</si>
  <si>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</si>
  <si>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</si>
  <si>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</si>
  <si>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</si>
  <si>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</si>
  <si>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</si>
  <si>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</si>
  <si>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</si>
  <si>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</si>
  <si>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</si>
  <si>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</si>
  <si>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</si>
  <si>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</si>
  <si>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</si>
  <si>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</si>
  <si>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</si>
  <si>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</si>
  <si>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</si>
  <si>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</si>
  <si>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</si>
  <si>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</si>
  <si>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</si>
  <si>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</si>
  <si>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</si>
  <si>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</si>
  <si>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</si>
  <si>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</si>
  <si>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</si>
  <si>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</si>
  <si>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</si>
  <si>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</si>
  <si>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</si>
  <si>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</si>
  <si>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</si>
  <si>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</si>
  <si>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</si>
  <si>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</si>
  <si>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</si>
  <si>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</si>
  <si>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</si>
  <si>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</si>
  <si>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</si>
  <si>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</si>
  <si>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</si>
  <si>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</si>
  <si>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</si>
  <si>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</si>
  <si>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</si>
  <si>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</si>
  <si>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</si>
  <si>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</si>
  <si>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</si>
  <si>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</si>
  <si>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</si>
  <si>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</si>
  <si>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</si>
  <si>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</si>
  <si>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</si>
  <si>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</si>
  <si>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</si>
  <si>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</si>
  <si>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</si>
  <si>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</si>
  <si>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</si>
  <si>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</si>
  <si>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</si>
  <si>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</si>
  <si>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</si>
  <si>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</si>
  <si>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</si>
  <si>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</si>
  <si>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</si>
  <si>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</si>
  <si>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</si>
  <si>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</si>
  <si>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</si>
  <si>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</si>
  <si>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</si>
  <si>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</si>
  <si>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</si>
  <si>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</si>
  <si>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</si>
  <si>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</si>
  <si>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</si>
  <si>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</si>
  <si>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</si>
  <si>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</si>
  <si>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</si>
  <si>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</si>
  <si>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</si>
  <si>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</si>
  <si>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</si>
  <si>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</si>
  <si>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</si>
  <si>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</si>
  <si>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</si>
  <si>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</si>
  <si>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</si>
  <si>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</si>
  <si>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</si>
  <si>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</si>
  <si>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</si>
  <si>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</si>
  <si>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</si>
  <si>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</si>
  <si>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</si>
  <si>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</si>
  <si>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</si>
  <si>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</si>
  <si>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</si>
  <si>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</si>
  <si>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</si>
  <si>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</si>
  <si>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</si>
  <si>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</si>
  <si>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</si>
  <si>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</si>
  <si>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</si>
  <si>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</si>
  <si>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</si>
  <si>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</si>
  <si>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</si>
  <si>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</si>
  <si>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</si>
  <si>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</si>
  <si>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</si>
  <si>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</si>
  <si>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</si>
  <si>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</si>
  <si>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</si>
  <si>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</si>
  <si>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</si>
  <si>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</si>
  <si>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</si>
  <si>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</si>
  <si>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</si>
  <si>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</si>
  <si>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</si>
  <si>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</si>
  <si>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</si>
  <si>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</si>
  <si>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</si>
  <si>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</si>
  <si>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</si>
  <si>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</si>
  <si>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</si>
  <si>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</si>
  <si>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</si>
  <si>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</si>
  <si>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</si>
  <si>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</si>
  <si>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</si>
  <si>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</si>
  <si>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</si>
  <si>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</si>
  <si>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</si>
  <si>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</si>
  <si>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</si>
  <si>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</si>
  <si>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</si>
  <si>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</si>
  <si>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</si>
  <si>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</si>
  <si>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</si>
  <si>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</si>
  <si>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</si>
  <si>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</si>
  <si>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</si>
  <si>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</si>
  <si>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</si>
  <si>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</si>
  <si>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</si>
  <si>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</si>
  <si>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</si>
  <si>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</si>
  <si>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</si>
  <si>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</si>
  <si>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</si>
  <si>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</si>
  <si>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</si>
  <si>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</si>
  <si>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</si>
  <si>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</si>
  <si>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</si>
  <si>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</si>
  <si>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</si>
  <si>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</si>
  <si>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</si>
  <si>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</si>
  <si>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</si>
  <si>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</si>
  <si>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</si>
  <si>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</si>
  <si>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</si>
  <si>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</si>
  <si>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</si>
  <si>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</si>
  <si>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</si>
  <si>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</si>
  <si>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</si>
  <si>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</si>
  <si>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</si>
  <si>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</si>
  <si>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</si>
  <si>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</si>
  <si>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</si>
  <si>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</si>
  <si>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</si>
  <si>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</si>
  <si>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</si>
  <si>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</si>
  <si>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</si>
  <si>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</si>
  <si>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</si>
  <si>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</si>
  <si>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</si>
  <si>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</si>
  <si>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</si>
  <si>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</si>
  <si>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</si>
  <si>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</si>
  <si>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</si>
  <si>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</si>
  <si>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</si>
  <si>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</si>
  <si>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</si>
  <si>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</si>
  <si>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</si>
  <si>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</si>
  <si>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</si>
  <si>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</si>
  <si>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</si>
  <si>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</si>
  <si>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</si>
  <si>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</si>
  <si>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</si>
  <si>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</si>
  <si>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</si>
  <si>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</si>
  <si>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</si>
  <si>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</si>
  <si>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</si>
  <si>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</si>
  <si>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</si>
  <si>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</si>
  <si>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</si>
  <si>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</si>
  <si>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</si>
  <si>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</si>
  <si>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</si>
  <si>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</si>
  <si>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</si>
  <si>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</si>
  <si>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</si>
  <si>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</si>
  <si>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</si>
  <si>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</si>
  <si>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</si>
  <si>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</si>
  <si>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</si>
  <si>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</si>
  <si>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</si>
  <si>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</si>
  <si>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</si>
  <si>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</si>
  <si>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</si>
  <si>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</si>
  <si>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</si>
  <si>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</si>
  <si>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</si>
  <si>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</si>
  <si>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</si>
  <si>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</si>
  <si>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</si>
  <si>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</si>
  <si>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</si>
  <si>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</si>
  <si>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</si>
  <si>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</si>
  <si>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</si>
  <si>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</si>
  <si>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</si>
  <si>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</si>
  <si>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</si>
  <si>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</si>
  <si>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</si>
  <si>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</si>
  <si>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</si>
  <si>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</si>
  <si>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</si>
  <si>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</si>
  <si>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</si>
  <si>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</si>
  <si>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</si>
  <si>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</si>
  <si>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</si>
  <si>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</si>
  <si>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</si>
  <si>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</si>
  <si>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</si>
  <si>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</si>
  <si>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</si>
  <si>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</si>
  <si>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</si>
  <si>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</si>
  <si>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</si>
  <si>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</si>
  <si>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</si>
  <si>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</si>
  <si>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</si>
  <si>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</si>
  <si>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</si>
  <si>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</si>
  <si>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</si>
  <si>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</si>
  <si>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</si>
  <si>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</si>
  <si>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</si>
  <si>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</si>
  <si>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</si>
  <si>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</si>
  <si>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</si>
  <si>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</si>
  <si>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</si>
  <si>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</si>
  <si>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</si>
  <si>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</si>
  <si>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</si>
  <si>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</si>
  <si>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</si>
  <si>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</si>
  <si>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</si>
  <si>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</si>
  <si>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</si>
  <si>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</si>
  <si>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</si>
  <si>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</si>
  <si>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</si>
  <si>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</si>
  <si>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</si>
  <si>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</si>
  <si>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</si>
  <si>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</si>
  <si>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</si>
  <si>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</si>
  <si>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</si>
  <si>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</si>
  <si>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</si>
  <si>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</si>
  <si>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</si>
  <si>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</si>
  <si>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</si>
  <si>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</si>
  <si>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</si>
  <si>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</si>
  <si>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</si>
  <si>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</si>
  <si>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</si>
  <si>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</si>
  <si>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</si>
  <si>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</si>
  <si>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</si>
  <si>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</si>
  <si>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</si>
  <si>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</si>
  <si>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</si>
  <si>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</si>
  <si>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</si>
  <si>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</si>
  <si>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</si>
  <si>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</si>
  <si>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</si>
  <si>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</si>
  <si>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</si>
  <si>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</si>
  <si>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</si>
  <si>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</si>
  <si>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</si>
  <si>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</si>
  <si>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</si>
  <si>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</si>
  <si>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</si>
  <si>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</si>
  <si>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</si>
  <si>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</si>
  <si>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</si>
  <si>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</si>
  <si>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</si>
  <si>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</si>
  <si>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</si>
  <si>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</si>
  <si>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</si>
  <si>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</si>
  <si>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</si>
  <si>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</si>
  <si>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</si>
  <si>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</si>
  <si>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</si>
  <si>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</si>
  <si>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</si>
  <si>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</si>
  <si>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</si>
  <si>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</si>
  <si>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</si>
  <si>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</si>
  <si>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</si>
  <si>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</si>
  <si>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</si>
  <si>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</si>
  <si>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</si>
  <si>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</si>
  <si>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</si>
  <si>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</si>
  <si>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</si>
  <si>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</si>
  <si>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</si>
  <si>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</si>
  <si>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</si>
  <si>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</si>
  <si>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</si>
  <si>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</si>
  <si>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</si>
  <si>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</si>
  <si>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</si>
  <si>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</si>
  <si>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</si>
  <si>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</si>
  <si>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</si>
  <si>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</si>
  <si>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</si>
  <si>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</si>
  <si>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</si>
  <si>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</si>
  <si>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</si>
  <si>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</si>
  <si>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</si>
  <si>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</si>
  <si>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</si>
  <si>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</si>
  <si>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</si>
  <si>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</si>
  <si>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</si>
  <si>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</si>
  <si>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</si>
  <si>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</si>
  <si>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</si>
  <si>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</si>
  <si>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</si>
  <si>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</si>
  <si>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</si>
  <si>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</si>
  <si>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</si>
  <si>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</si>
  <si>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</si>
  <si>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</si>
  <si>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</si>
  <si>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</si>
  <si>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</si>
  <si>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</si>
  <si>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</si>
  <si>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</si>
  <si>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</si>
  <si>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</si>
  <si>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</si>
  <si>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</si>
  <si>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</si>
  <si>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</si>
  <si>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</si>
  <si>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</si>
  <si>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</si>
  <si>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</si>
  <si>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</si>
  <si>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</si>
  <si>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</si>
  <si>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</si>
  <si>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</si>
  <si>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</si>
  <si>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</si>
  <si>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</si>
  <si>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</si>
  <si>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</si>
  <si>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</si>
  <si>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</si>
  <si>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</si>
  <si>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</si>
  <si>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</si>
  <si>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</si>
  <si>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</si>
  <si>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</si>
  <si>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</si>
  <si>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</si>
  <si>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</si>
  <si>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</si>
  <si>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</si>
  <si>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</si>
  <si>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</si>
  <si>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</si>
  <si>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</si>
  <si>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</si>
  <si>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</si>
  <si>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</si>
  <si>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</si>
  <si>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</si>
  <si>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</si>
  <si>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</si>
  <si>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</si>
  <si>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</si>
  <si>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</si>
  <si>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</si>
  <si>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</si>
  <si>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</si>
  <si>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</si>
  <si>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</si>
  <si>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</si>
  <si>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</si>
  <si>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</si>
  <si>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</si>
  <si>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</si>
  <si>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</si>
  <si>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</si>
  <si>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</si>
  <si>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</si>
  <si>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</si>
  <si>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</si>
  <si>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</si>
  <si>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</si>
  <si>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</si>
  <si>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</si>
  <si>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</si>
  <si>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</si>
  <si>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</si>
  <si>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</si>
  <si>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</si>
  <si>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</si>
  <si>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</si>
  <si>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</si>
  <si>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</si>
  <si>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</si>
  <si>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</si>
  <si>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</si>
  <si>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</si>
  <si>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</si>
  <si>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</si>
  <si>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</si>
  <si>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</si>
  <si>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</si>
  <si>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</si>
  <si>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</si>
  <si>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</si>
  <si>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</si>
  <si>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</si>
  <si>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</si>
  <si>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</si>
  <si>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</si>
  <si>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</si>
  <si>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</si>
  <si>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</si>
  <si>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</si>
  <si>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</si>
  <si>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</si>
  <si>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</si>
  <si>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</si>
  <si>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</si>
  <si>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</si>
  <si>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</si>
  <si>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</si>
  <si>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</si>
  <si>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</si>
  <si>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</si>
  <si>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</si>
  <si>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</si>
  <si>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</si>
  <si>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</si>
  <si>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</si>
  <si>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</si>
  <si>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</si>
  <si>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</si>
  <si>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</si>
  <si>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</si>
  <si>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</si>
  <si>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</si>
  <si>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</si>
  <si>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</si>
  <si>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</si>
  <si>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</si>
  <si>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</si>
  <si>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</si>
  <si>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</si>
  <si>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</si>
  <si>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</si>
  <si>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</si>
  <si>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</si>
  <si>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</si>
  <si>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</si>
  <si>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</si>
  <si>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</si>
  <si>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</si>
  <si>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</si>
  <si>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</si>
  <si>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</si>
  <si>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</si>
  <si>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</si>
  <si>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</si>
  <si>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</si>
  <si>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</si>
  <si>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</si>
  <si>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</si>
  <si>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</si>
  <si>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</si>
  <si>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</si>
  <si>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</si>
  <si>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</si>
  <si>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</si>
  <si>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</si>
  <si>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</si>
  <si>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</si>
  <si>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</si>
  <si>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</si>
  <si>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</si>
  <si>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</si>
  <si>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</si>
  <si>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</si>
  <si>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</si>
  <si>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</si>
  <si>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</si>
  <si>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</si>
  <si>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</si>
  <si>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</si>
  <si>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</si>
  <si>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</si>
  <si>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</si>
  <si>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</si>
  <si>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</si>
  <si>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</si>
  <si>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</si>
  <si>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</si>
  <si>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</si>
  <si>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</si>
  <si>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</si>
  <si>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</si>
  <si>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</si>
  <si>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</si>
  <si>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</si>
  <si>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</si>
  <si>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</si>
  <si>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</si>
  <si>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</si>
  <si>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</si>
  <si>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</si>
  <si>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</si>
  <si>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</si>
  <si>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</si>
  <si>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</si>
  <si>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</si>
  <si>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</si>
  <si>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</si>
  <si>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</si>
  <si>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</si>
  <si>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</si>
  <si>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</si>
  <si>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</si>
  <si>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</si>
  <si>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</si>
  <si>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</si>
  <si>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</si>
  <si>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</si>
  <si>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</si>
  <si>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</si>
  <si>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</si>
  <si>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</si>
  <si>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</si>
  <si>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</si>
  <si>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</si>
  <si>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</si>
  <si>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</si>
  <si>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</si>
  <si>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</si>
  <si>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</si>
  <si>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</si>
  <si>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</si>
  <si>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</si>
  <si>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</si>
  <si>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</si>
  <si>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</si>
  <si>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</si>
  <si>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</si>
  <si>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</si>
  <si>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</si>
  <si>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</si>
  <si>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</si>
  <si>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</si>
  <si>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</si>
  <si>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</si>
  <si>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</si>
  <si>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</si>
  <si>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</si>
  <si>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</si>
  <si>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</si>
  <si>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</si>
  <si>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</si>
  <si>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</si>
  <si>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</si>
  <si>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</si>
  <si>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</si>
  <si>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</si>
  <si>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</si>
  <si>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</si>
  <si>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</si>
  <si>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</si>
  <si>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</si>
  <si>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</si>
  <si>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</si>
  <si>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</si>
  <si>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</si>
  <si>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</si>
  <si>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</si>
  <si>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</si>
  <si>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</si>
  <si>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</si>
  <si>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</si>
  <si>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</si>
  <si>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</si>
  <si>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</si>
  <si>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</si>
  <si>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</si>
  <si>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</si>
  <si>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</si>
  <si>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</si>
  <si>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</si>
  <si>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</si>
  <si>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</si>
  <si>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</si>
  <si>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</si>
  <si>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</si>
  <si>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</si>
  <si>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</si>
  <si>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</si>
  <si>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</si>
  <si>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</si>
  <si>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</si>
  <si>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</si>
  <si>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</si>
  <si>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</si>
  <si>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</si>
  <si>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</si>
  <si>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</si>
  <si>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</si>
  <si>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</si>
  <si>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</si>
  <si>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</si>
  <si>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</si>
  <si>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</si>
  <si>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</si>
  <si>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</si>
  <si>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</si>
  <si>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</si>
  <si>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</si>
  <si>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</si>
  <si>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</si>
  <si>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</si>
  <si>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</si>
  <si>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</si>
  <si>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</si>
  <si>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</si>
  <si>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</si>
  <si>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</si>
  <si>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</si>
  <si>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</si>
  <si>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</si>
  <si>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</si>
  <si>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</si>
  <si>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</si>
  <si>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</si>
  <si>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</si>
  <si>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</si>
  <si>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</si>
  <si>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</si>
  <si>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</si>
  <si>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</si>
  <si>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</si>
  <si>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</si>
  <si>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</si>
  <si>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</si>
  <si>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</si>
  <si>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</si>
  <si>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</si>
  <si>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</si>
  <si>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</si>
  <si>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</si>
  <si>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</si>
  <si>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</si>
  <si>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</si>
  <si>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</si>
  <si>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</si>
  <si>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</si>
  <si>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</si>
  <si>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</si>
  <si>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</si>
  <si>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</si>
  <si>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</si>
  <si>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</si>
  <si>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</si>
  <si>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</si>
  <si>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</si>
  <si>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</si>
  <si>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</si>
  <si>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</si>
  <si>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</si>
  <si>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</si>
  <si>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</si>
  <si>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</si>
  <si>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</si>
  <si>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</si>
  <si>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</si>
  <si>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</si>
  <si>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</si>
  <si>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</si>
  <si>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</si>
  <si>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</si>
  <si>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</si>
  <si>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</si>
  <si>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</si>
  <si>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</si>
  <si>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</si>
  <si>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</si>
  <si>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</si>
  <si>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</si>
  <si>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</si>
  <si>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</si>
  <si>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</si>
  <si>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</si>
  <si>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</si>
  <si>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</si>
  <si>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</si>
  <si>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</si>
  <si>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</si>
  <si>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</si>
  <si>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</si>
  <si>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</si>
  <si>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</si>
  <si>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</si>
  <si>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</si>
  <si>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</si>
  <si>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</si>
  <si>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</si>
  <si>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</si>
  <si>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</si>
  <si>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</si>
  <si>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</si>
  <si>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</si>
  <si>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</si>
  <si>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</si>
  <si>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</si>
  <si>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</si>
  <si>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</si>
  <si>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</si>
  <si>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</si>
  <si>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</si>
  <si>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</si>
  <si>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</si>
  <si>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</si>
  <si>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</si>
  <si>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</si>
  <si>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</si>
  <si>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</si>
  <si>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</si>
  <si>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</si>
  <si>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</si>
  <si>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</si>
  <si>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</si>
  <si>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</si>
  <si>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</si>
  <si>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</si>
  <si>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</si>
  <si>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</si>
  <si>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</si>
  <si>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</si>
  <si>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</si>
  <si>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</si>
  <si>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</si>
  <si>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</si>
  <si>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</si>
  <si>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</si>
  <si>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</si>
  <si>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</si>
  <si>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</si>
  <si>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</si>
  <si>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</si>
  <si>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</si>
  <si>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</si>
  <si>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</si>
  <si>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</si>
  <si>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</si>
  <si>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</si>
  <si>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</si>
  <si>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</si>
  <si>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</si>
  <si>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</si>
  <si>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</si>
  <si>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</si>
  <si>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</si>
  <si>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</si>
  <si>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</si>
  <si>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</si>
  <si>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</si>
  <si>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</si>
  <si>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</si>
  <si>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</si>
  <si>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</si>
  <si>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</si>
  <si>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</si>
  <si>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</si>
  <si>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</si>
  <si>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</si>
  <si>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</si>
  <si>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</si>
  <si>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</si>
  <si>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</si>
  <si>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</si>
  <si>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</si>
  <si>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</si>
  <si>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</si>
  <si>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</si>
  <si>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</si>
  <si>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</si>
  <si>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</si>
  <si>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</si>
  <si>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</si>
  <si>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</si>
  <si>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</si>
  <si>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</si>
  <si>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</si>
  <si>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</si>
  <si>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</si>
  <si>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</si>
  <si>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</si>
  <si>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</si>
  <si>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</si>
  <si>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</si>
  <si>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</si>
  <si>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</si>
  <si>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</si>
  <si>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</si>
  <si>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</si>
  <si>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</si>
  <si>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</si>
  <si>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</si>
  <si>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</si>
  <si>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</si>
  <si>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</si>
  <si>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</si>
  <si>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</si>
  <si>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</si>
  <si>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</si>
  <si>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</si>
  <si>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</si>
  <si>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</si>
  <si>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</si>
  <si>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</si>
  <si>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</si>
  <si>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</si>
  <si>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</si>
  <si>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</si>
  <si>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</si>
  <si>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</si>
  <si>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</si>
  <si>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</si>
  <si>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</si>
  <si>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</si>
  <si>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</si>
  <si>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</si>
  <si>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</si>
  <si>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</si>
  <si>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</si>
  <si>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</si>
  <si>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</si>
  <si>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</si>
  <si>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</si>
  <si>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</si>
  <si>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</si>
  <si>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</si>
  <si>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</si>
  <si>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</si>
  <si>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</si>
  <si>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</si>
  <si>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</si>
  <si>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</si>
  <si>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</si>
  <si>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</si>
  <si>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</si>
  <si>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</si>
  <si>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</si>
  <si>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</si>
  <si>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</si>
  <si>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</si>
  <si>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</si>
  <si>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</si>
  <si>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</si>
  <si>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</si>
  <si>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</si>
  <si>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</si>
  <si>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</si>
  <si>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</si>
  <si>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</si>
  <si>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</si>
  <si>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</si>
  <si>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</si>
  <si>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</si>
  <si>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</si>
  <si>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</si>
  <si>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</si>
  <si>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</si>
  <si>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</si>
  <si>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</si>
  <si>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</si>
  <si>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</si>
  <si>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</si>
  <si>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</si>
  <si>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</si>
  <si>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</si>
  <si>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</si>
  <si>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</si>
  <si>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</si>
  <si>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</si>
  <si>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</si>
  <si>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</si>
  <si>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</si>
  <si>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</si>
  <si>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</si>
  <si>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</si>
  <si>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</si>
  <si>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</si>
  <si>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</si>
  <si>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</si>
  <si>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</si>
  <si>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</si>
  <si>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</si>
  <si>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</si>
  <si>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</si>
  <si>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</si>
  <si>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</si>
  <si>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</si>
  <si>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</si>
  <si>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</si>
  <si>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</si>
  <si>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</si>
  <si>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</si>
  <si>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</si>
  <si>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</si>
  <si>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</si>
  <si>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</si>
  <si>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</si>
  <si>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</si>
  <si>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</si>
  <si>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</si>
  <si>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</si>
  <si>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</si>
  <si>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</si>
  <si>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</si>
  <si>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</si>
  <si>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</si>
  <si>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</si>
  <si>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</si>
  <si>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</si>
  <si>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</si>
  <si>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</si>
  <si>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</si>
  <si>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</si>
  <si>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</si>
  <si>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</si>
  <si>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</si>
  <si>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</si>
  <si>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</si>
  <si>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</si>
  <si>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</si>
  <si>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</si>
  <si>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</si>
  <si>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</si>
  <si>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</si>
  <si>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</si>
  <si>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</si>
  <si>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</si>
  <si>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</si>
  <si>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</si>
  <si>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</si>
  <si>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</si>
  <si>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</si>
  <si>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</si>
  <si>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</si>
  <si>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</si>
  <si>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</si>
  <si>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</si>
  <si>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</si>
  <si>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</si>
  <si>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</si>
  <si>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</si>
  <si>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</si>
  <si>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</si>
  <si>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</si>
  <si>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</si>
  <si>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</si>
  <si>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</si>
  <si>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</si>
  <si>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</si>
  <si>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</si>
  <si>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</si>
  <si>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</si>
  <si>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</si>
  <si>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</si>
  <si>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</si>
  <si>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</si>
  <si>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</si>
  <si>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</si>
  <si>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</si>
  <si>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</si>
  <si>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</si>
  <si>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</si>
  <si>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</si>
  <si>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</si>
  <si>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</si>
  <si>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</si>
  <si>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</si>
  <si>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</si>
  <si>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</si>
  <si>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</si>
  <si>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</si>
  <si>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</si>
  <si>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</si>
  <si>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</si>
  <si>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</si>
  <si>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</si>
  <si>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</si>
  <si>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</si>
  <si>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</si>
  <si>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</si>
  <si>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</si>
  <si>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</si>
  <si>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</si>
  <si>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</si>
  <si>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</si>
  <si>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</si>
  <si>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</si>
  <si>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</si>
  <si>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</si>
  <si>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</si>
  <si>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</si>
  <si>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</si>
  <si>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</si>
  <si>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</si>
  <si>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</si>
  <si>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</si>
  <si>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</si>
  <si>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</si>
  <si>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</si>
  <si>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</si>
  <si>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</si>
  <si>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</si>
  <si>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</si>
  <si>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</si>
  <si>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</si>
  <si>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</si>
  <si>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</si>
  <si>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</si>
  <si>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</si>
  <si>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</si>
  <si>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</si>
  <si>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</si>
  <si>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</si>
  <si>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</si>
  <si>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</si>
  <si>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</si>
  <si>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</si>
  <si>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</si>
  <si>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</si>
  <si>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</si>
  <si>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</si>
  <si>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</si>
  <si>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</si>
  <si>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</si>
  <si>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</si>
  <si>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</si>
  <si>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</si>
  <si>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</si>
  <si>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</si>
  <si>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</si>
  <si>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</si>
  <si>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</si>
  <si>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</si>
  <si>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</si>
  <si>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</si>
  <si>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</si>
  <si>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</si>
  <si>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</si>
  <si>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</si>
  <si>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</si>
  <si>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</si>
  <si>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</si>
  <si>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</si>
  <si>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</si>
  <si>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</si>
  <si>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</si>
  <si>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</si>
  <si>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</si>
  <si>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</si>
  <si>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</si>
  <si>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</si>
  <si>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</si>
  <si>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</si>
  <si>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</si>
  <si>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</si>
  <si>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</si>
  <si>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</si>
  <si>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</si>
  <si>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</si>
  <si>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</si>
  <si>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</si>
  <si>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</si>
  <si>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</si>
  <si>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</si>
  <si>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</si>
  <si>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</si>
  <si>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</si>
  <si>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</si>
  <si>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</si>
  <si>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</si>
  <si>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</si>
  <si>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</si>
  <si>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</si>
  <si>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</si>
  <si>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</si>
  <si>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</si>
  <si>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</si>
  <si>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</si>
  <si>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</si>
  <si>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</si>
  <si>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</si>
  <si>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</si>
  <si>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</si>
  <si>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</si>
  <si>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</si>
  <si>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</si>
  <si>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</si>
  <si>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</si>
  <si>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</si>
  <si>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</si>
  <si>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</si>
  <si>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</si>
  <si>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</si>
  <si>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</si>
  <si>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</si>
  <si>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</si>
  <si>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</si>
  <si>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</si>
  <si>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</si>
  <si>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</si>
  <si>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</si>
  <si>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</si>
  <si>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</si>
  <si>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</si>
  <si>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</si>
  <si>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</si>
  <si>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</si>
  <si>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</si>
  <si>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</si>
  <si>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</si>
  <si>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</si>
  <si>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</si>
  <si>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</si>
  <si>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</si>
  <si>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</si>
  <si>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</si>
  <si>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</si>
  <si>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</si>
  <si>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</si>
  <si>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</si>
  <si>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</si>
  <si>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</si>
  <si>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</si>
  <si>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</si>
  <si>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</si>
  <si>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</si>
  <si>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</si>
  <si>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</si>
  <si>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</si>
  <si>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</si>
  <si>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</si>
  <si>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</si>
  <si>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</si>
  <si>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</si>
  <si>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</si>
  <si>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</si>
  <si>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</si>
  <si>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</si>
  <si>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</si>
  <si>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</si>
  <si>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</si>
  <si>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</si>
  <si>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</si>
  <si>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</si>
  <si>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</si>
  <si>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</si>
  <si>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</si>
  <si>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</si>
  <si>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</si>
  <si>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</si>
  <si>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</si>
  <si>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</si>
  <si>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</si>
  <si>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</si>
  <si>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</si>
  <si>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</si>
  <si>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</si>
  <si>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</si>
  <si>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</si>
  <si>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</si>
  <si>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</si>
  <si>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</si>
  <si>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</si>
  <si>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</si>
  <si>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</si>
  <si>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</si>
  <si>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</si>
  <si>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</si>
  <si>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</si>
  <si>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</si>
  <si>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</si>
  <si>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</si>
  <si>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</si>
  <si>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</si>
  <si>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</si>
  <si>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</si>
  <si>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</si>
  <si>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</si>
  <si>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</si>
  <si>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</si>
  <si>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</si>
  <si>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</si>
  <si>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</si>
  <si>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</si>
  <si>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</si>
  <si>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</si>
  <si>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</si>
  <si>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</si>
  <si>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</si>
  <si>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</si>
  <si>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</si>
  <si>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</si>
  <si>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</si>
  <si>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</si>
  <si>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</si>
  <si>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</si>
  <si>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</si>
  <si>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</si>
  <si>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</si>
  <si>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</si>
  <si>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</si>
  <si>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</si>
  <si>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</si>
  <si>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</si>
  <si>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</si>
  <si>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</si>
  <si>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</si>
  <si>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</si>
  <si>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</si>
  <si>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</si>
  <si>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</si>
  <si>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</si>
  <si>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</si>
  <si>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</si>
  <si>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</si>
  <si>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</si>
  <si>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</si>
  <si>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</si>
  <si>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</si>
  <si>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</si>
  <si>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</si>
  <si>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</si>
  <si>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</si>
  <si>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</si>
  <si>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</si>
  <si>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</si>
  <si>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</si>
  <si>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</si>
  <si>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</si>
  <si>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</si>
  <si>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</si>
  <si>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</si>
  <si>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</si>
  <si>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</si>
  <si>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</si>
  <si>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</si>
  <si>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</si>
  <si>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</si>
  <si>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</si>
  <si>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</si>
  <si>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</si>
  <si>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</si>
  <si>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</si>
  <si>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</si>
  <si>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</si>
  <si>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</si>
  <si>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</si>
  <si>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</si>
  <si>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</si>
  <si>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</si>
  <si>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</si>
  <si>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</si>
  <si>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</si>
  <si>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</si>
  <si>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</si>
  <si>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</si>
  <si>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</si>
  <si>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</si>
  <si>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</si>
  <si>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</si>
  <si>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</si>
  <si>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</si>
  <si>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</si>
  <si>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</si>
  <si>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</si>
  <si>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</si>
  <si>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</si>
  <si>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</si>
  <si>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</si>
  <si>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</si>
  <si>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</si>
  <si>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</si>
  <si>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</si>
  <si>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</si>
  <si>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</si>
  <si>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</si>
  <si>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</si>
  <si>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</si>
  <si>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</si>
  <si>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</si>
  <si>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</si>
  <si>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</si>
  <si>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</si>
  <si>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</si>
  <si>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</si>
  <si>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</si>
  <si>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</si>
  <si>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</si>
  <si>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</si>
  <si>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</si>
  <si>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</si>
  <si>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</si>
  <si>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</si>
  <si>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</si>
  <si>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</si>
  <si>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</si>
  <si>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</si>
  <si>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</si>
  <si>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</si>
  <si>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</si>
  <si>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</si>
  <si>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</si>
  <si>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</si>
  <si>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</si>
  <si>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</si>
  <si>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</si>
  <si>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</si>
  <si>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</si>
  <si>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</si>
  <si>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</si>
  <si>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</si>
  <si>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</si>
  <si>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</si>
  <si>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</si>
  <si>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</si>
  <si>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</si>
  <si>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</si>
  <si>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</si>
  <si>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</si>
  <si>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</si>
  <si>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</si>
  <si>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</si>
  <si>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</si>
  <si>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</si>
  <si>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</si>
  <si>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</si>
  <si>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</si>
  <si>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</si>
  <si>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</si>
  <si>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</si>
  <si>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</si>
  <si>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</si>
  <si>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</si>
  <si>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</si>
  <si>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</si>
  <si>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</si>
  <si>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</si>
  <si>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</si>
  <si>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</si>
  <si>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</si>
  <si>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</si>
  <si>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</si>
  <si>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</si>
  <si>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</si>
  <si>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</si>
  <si>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</si>
  <si>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</si>
  <si>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</si>
  <si>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</si>
  <si>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</si>
  <si>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</si>
  <si>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</si>
  <si>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</si>
  <si>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</si>
  <si>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</si>
  <si>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</si>
  <si>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</si>
  <si>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</si>
  <si>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</si>
  <si>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</si>
  <si>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</si>
  <si>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</si>
  <si>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</si>
  <si>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</si>
  <si>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</si>
  <si>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</si>
  <si>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</si>
  <si>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</si>
  <si>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</si>
  <si>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</si>
  <si>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</si>
  <si>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</si>
  <si>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</si>
  <si>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</si>
  <si>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</si>
  <si>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</si>
  <si>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</si>
  <si>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</si>
  <si>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</si>
  <si>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</si>
  <si>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</si>
  <si>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</si>
  <si>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</si>
  <si>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</si>
  <si>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</si>
  <si>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</si>
  <si>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</si>
  <si>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</si>
  <si>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</si>
  <si>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</si>
  <si>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</si>
  <si>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</si>
  <si>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</si>
  <si>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</si>
  <si>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</si>
  <si>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</si>
  <si>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</si>
  <si>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</si>
  <si>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</si>
  <si>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</si>
  <si>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</si>
  <si>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</si>
  <si>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</si>
  <si>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</si>
  <si>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</si>
  <si>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</si>
  <si>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</si>
  <si>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</si>
  <si>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</si>
  <si>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</si>
  <si>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</si>
  <si>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</si>
  <si>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</si>
  <si>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</si>
  <si>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</si>
  <si>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</si>
  <si>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</si>
  <si>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</si>
  <si>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</si>
  <si>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</si>
  <si>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</si>
  <si>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</si>
  <si>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</si>
  <si>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</si>
  <si>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</si>
  <si>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</si>
  <si>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</si>
  <si>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</si>
  <si>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</si>
  <si>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</si>
  <si>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</si>
  <si>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</si>
  <si>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</si>
  <si>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</si>
  <si>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</si>
  <si>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</si>
  <si>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</si>
  <si>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</si>
  <si>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</si>
  <si>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</si>
  <si>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</si>
  <si>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</si>
  <si>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</si>
  <si>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</si>
  <si>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</si>
  <si>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</si>
  <si>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</si>
  <si>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</si>
  <si>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</si>
  <si>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</si>
  <si>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</si>
  <si>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</si>
  <si>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</si>
  <si>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</si>
  <si>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</si>
  <si>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</si>
  <si>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</si>
  <si>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</si>
  <si>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</si>
  <si>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</si>
  <si>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</si>
  <si>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</si>
  <si>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</si>
  <si>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</si>
  <si>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</si>
  <si>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</si>
  <si>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</si>
  <si>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</si>
  <si>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</si>
  <si>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</si>
  <si>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</si>
  <si>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</si>
  <si>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</si>
  <si>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</si>
  <si>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</si>
  <si>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</si>
  <si>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</si>
  <si>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</si>
  <si>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</si>
  <si>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</si>
  <si>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</si>
  <si>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</si>
  <si>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</si>
  <si>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</si>
  <si>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</si>
  <si>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</si>
  <si>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</si>
  <si>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</si>
  <si>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</si>
  <si>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</si>
  <si>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</si>
  <si>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</si>
  <si>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</si>
  <si>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</si>
  <si>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</si>
  <si>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</si>
  <si>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</si>
  <si>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</si>
  <si>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</si>
  <si>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</si>
  <si>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</si>
  <si>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</si>
  <si>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</si>
  <si>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</si>
  <si>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</si>
  <si>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</si>
  <si>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</si>
  <si>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</si>
  <si>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</si>
  <si>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</si>
  <si>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</si>
  <si>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</si>
  <si>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</si>
  <si>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</si>
  <si>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</si>
  <si>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</si>
  <si>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</si>
  <si>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</si>
  <si>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</si>
  <si>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</si>
  <si>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</si>
  <si>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</si>
  <si>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</si>
  <si>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</si>
  <si>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</si>
  <si>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</si>
  <si>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</si>
  <si>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</si>
  <si>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</si>
  <si>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</si>
  <si>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</si>
  <si>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</si>
  <si>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</si>
  <si>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</si>
  <si>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</si>
  <si>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</si>
  <si>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</si>
  <si>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</si>
  <si>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</si>
  <si>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</si>
  <si>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</si>
  <si>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</si>
  <si>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</si>
  <si>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</si>
  <si>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</si>
  <si>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</si>
  <si>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</si>
  <si>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</si>
  <si>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</si>
  <si>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</si>
  <si>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</si>
  <si>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</si>
  <si>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</si>
  <si>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</si>
  <si>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</si>
  <si>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</si>
  <si>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</si>
  <si>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</si>
  <si>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</si>
  <si>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</si>
  <si>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</si>
  <si>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</si>
  <si>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</si>
  <si>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</si>
  <si>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</si>
  <si>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</si>
  <si>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</si>
  <si>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</si>
  <si>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</si>
  <si>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</si>
  <si>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</si>
  <si>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</si>
  <si>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</si>
  <si>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</si>
  <si>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</si>
  <si>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</si>
  <si>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</si>
  <si>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</si>
  <si>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</si>
  <si>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</si>
  <si>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</si>
  <si>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</si>
  <si>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</si>
  <si>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</si>
  <si>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</si>
  <si>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</si>
  <si>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</si>
  <si>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</si>
  <si>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</si>
  <si>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</si>
  <si>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</si>
  <si>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</si>
  <si>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</si>
  <si>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</si>
  <si>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</si>
  <si>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</si>
  <si>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</si>
  <si>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</si>
  <si>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</si>
  <si>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</si>
  <si>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</si>
  <si>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</si>
  <si>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</si>
  <si>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</si>
  <si>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</si>
  <si>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</si>
  <si>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</si>
  <si>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</si>
  <si>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</si>
  <si>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</si>
  <si>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</si>
  <si>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</si>
  <si>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</si>
  <si>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</si>
  <si>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</si>
  <si>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</si>
  <si>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</si>
  <si>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</si>
  <si>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</si>
  <si>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</si>
  <si>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</si>
  <si>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</si>
  <si>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</si>
  <si>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</si>
  <si>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</si>
  <si>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</si>
  <si>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</si>
  <si>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</si>
  <si>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</si>
  <si>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</si>
  <si>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</si>
  <si>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</si>
  <si>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</si>
  <si>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</si>
  <si>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</si>
  <si>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</si>
  <si>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</si>
  <si>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</si>
  <si>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</si>
  <si>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</si>
  <si>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</si>
  <si>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</si>
  <si>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</si>
  <si>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</si>
  <si>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</si>
  <si>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</si>
  <si>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</si>
  <si>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</si>
  <si>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</si>
  <si>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</si>
  <si>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</si>
  <si>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</si>
  <si>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</si>
  <si>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</si>
  <si>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</si>
  <si>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</si>
  <si>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</si>
  <si>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</si>
  <si>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</si>
  <si>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</si>
  <si>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</si>
  <si>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</si>
  <si>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</si>
  <si>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</si>
  <si>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</si>
  <si>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</si>
  <si>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</si>
  <si>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</si>
  <si>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</si>
  <si>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</si>
  <si>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</si>
  <si>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</si>
  <si>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</si>
  <si>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</si>
  <si>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</si>
  <si>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</si>
  <si>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</si>
  <si>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</si>
  <si>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</si>
  <si>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</si>
  <si>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</si>
  <si>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</si>
  <si>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</si>
  <si>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</si>
  <si>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</si>
  <si>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</si>
  <si>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</si>
  <si>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</si>
  <si>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</si>
  <si>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</si>
  <si>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</si>
  <si>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</si>
  <si>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</si>
  <si>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</si>
  <si>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</si>
  <si>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</si>
  <si>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</si>
  <si>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</si>
  <si>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</si>
  <si>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</si>
  <si>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</si>
  <si>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</si>
  <si>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</si>
  <si>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</si>
  <si>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</si>
  <si>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</si>
  <si>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</si>
  <si>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</si>
  <si>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</si>
  <si>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</si>
  <si>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</si>
  <si>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</si>
  <si>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</si>
  <si>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</si>
  <si>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</si>
  <si>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</si>
  <si>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</si>
  <si>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</si>
  <si>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</si>
  <si>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</si>
  <si>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</si>
  <si>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</si>
  <si>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</si>
  <si>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</si>
  <si>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</si>
  <si>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</si>
  <si>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</si>
  <si>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</si>
  <si>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</si>
  <si>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</si>
  <si>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</si>
  <si>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</si>
  <si>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</si>
  <si>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</si>
  <si>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</si>
  <si>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</si>
  <si>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</si>
  <si>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</si>
  <si>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</si>
  <si>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</si>
  <si>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</si>
  <si>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</si>
  <si>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</si>
  <si>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</si>
  <si>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</si>
  <si>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</si>
  <si>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</si>
  <si>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</si>
  <si>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</si>
  <si>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</si>
  <si>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</si>
  <si>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</si>
  <si>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</si>
  <si>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</si>
  <si>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</si>
  <si>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</si>
  <si>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</si>
  <si>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</si>
  <si>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</si>
  <si>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</si>
  <si>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</si>
  <si>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</si>
  <si>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</si>
  <si>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</si>
  <si>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</si>
  <si>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</si>
  <si>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</si>
  <si>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</si>
  <si>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</si>
  <si>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</si>
  <si>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</si>
  <si>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</si>
  <si>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</si>
  <si>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</si>
  <si>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</si>
  <si>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</si>
  <si>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</si>
  <si>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</si>
  <si>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</si>
  <si>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</si>
  <si>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</si>
  <si>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</si>
  <si>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</si>
  <si>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</si>
  <si>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</si>
  <si>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</si>
  <si>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</si>
  <si>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</si>
  <si>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</si>
  <si>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</si>
  <si>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</si>
  <si>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</si>
  <si>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</si>
  <si>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</si>
  <si>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</si>
  <si>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</si>
  <si>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</si>
  <si>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</si>
  <si>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</si>
  <si>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</si>
  <si>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</si>
  <si>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</si>
  <si>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</si>
  <si>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</si>
  <si>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</si>
  <si>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</si>
  <si>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</si>
  <si>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</si>
  <si>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</si>
  <si>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</si>
  <si>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</si>
  <si>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</si>
  <si>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</si>
  <si>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</si>
  <si>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</si>
  <si>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</si>
  <si>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</si>
  <si>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</si>
  <si>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</si>
  <si>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</si>
  <si>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</si>
  <si>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</si>
  <si>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</si>
  <si>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</si>
  <si>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</si>
  <si>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</si>
  <si>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</si>
  <si>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</si>
  <si>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</si>
  <si>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</si>
  <si>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</si>
  <si>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</si>
  <si>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</si>
  <si>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</si>
  <si>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</si>
  <si>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</si>
  <si>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</si>
  <si>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</si>
  <si>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</si>
  <si>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</si>
  <si>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</si>
  <si>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</si>
  <si>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</si>
  <si>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</si>
  <si>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</si>
  <si>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</si>
  <si>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</si>
  <si>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</si>
  <si>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</si>
  <si>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</si>
  <si>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</si>
  <si>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</si>
  <si>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</si>
  <si>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</si>
  <si>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</si>
  <si>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</si>
  <si>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</si>
  <si>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</si>
  <si>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</si>
  <si>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</si>
  <si>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</si>
  <si>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</si>
  <si>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</si>
  <si>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</si>
  <si>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</si>
  <si>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</si>
  <si>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</si>
  <si>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</si>
  <si>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</si>
  <si>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</si>
  <si>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</si>
  <si>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</si>
  <si>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</si>
  <si>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</si>
  <si>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</si>
  <si>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</si>
  <si>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</si>
  <si>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</si>
  <si>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</si>
  <si>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</si>
  <si>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</si>
  <si>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</si>
  <si>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</si>
  <si>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</si>
  <si>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</si>
  <si>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</si>
  <si>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</si>
  <si>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</si>
  <si>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</si>
  <si>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</si>
  <si>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</si>
  <si>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</si>
  <si>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</si>
  <si>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</si>
  <si>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</si>
  <si>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</si>
  <si>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</si>
  <si>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</si>
  <si>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</si>
  <si>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</si>
  <si>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</si>
  <si>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</si>
  <si>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</si>
  <si>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</si>
  <si>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</si>
  <si>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</si>
  <si>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</si>
  <si>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</si>
  <si>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</si>
  <si>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</si>
  <si>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</si>
  <si>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</si>
  <si>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</si>
  <si>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</si>
  <si>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</si>
  <si>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</si>
  <si>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</si>
  <si>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</si>
  <si>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</si>
  <si>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</si>
  <si>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</si>
  <si>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</si>
  <si>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</si>
  <si>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</si>
  <si>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</si>
  <si>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</si>
  <si>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</si>
  <si>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</si>
  <si>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</si>
  <si>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</si>
  <si>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</si>
  <si>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</si>
  <si>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</si>
  <si>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</si>
  <si>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</si>
  <si>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</si>
  <si>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</si>
  <si>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</si>
  <si>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</si>
  <si>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</si>
  <si>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</si>
  <si>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</si>
  <si>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</si>
  <si>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</si>
  <si>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</si>
  <si>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</si>
  <si>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</si>
  <si>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</si>
  <si>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</si>
  <si>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</si>
  <si>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</si>
  <si>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</si>
  <si>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</si>
  <si>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</si>
  <si>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</si>
  <si>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</si>
  <si>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</si>
  <si>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</si>
  <si>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</si>
  <si>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</si>
  <si>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</si>
  <si>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</si>
  <si>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</si>
  <si>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</si>
  <si>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</si>
  <si>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</si>
  <si>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</si>
  <si>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</si>
  <si>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</si>
  <si>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</si>
  <si>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</si>
  <si>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</si>
  <si>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</si>
  <si>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</si>
  <si>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</si>
  <si>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</si>
  <si>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</si>
  <si>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</si>
  <si>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</si>
  <si>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</si>
  <si>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</si>
  <si>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</si>
  <si>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</si>
  <si>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</si>
  <si>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</si>
  <si>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</si>
  <si>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</si>
  <si>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</si>
  <si>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</si>
  <si>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</si>
  <si>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</si>
  <si>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</si>
  <si>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</si>
  <si>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</si>
  <si>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</si>
  <si>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</si>
  <si>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</si>
  <si>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</si>
  <si>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</si>
  <si>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</si>
  <si>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</si>
  <si>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</si>
  <si>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</si>
  <si>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</si>
  <si>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</si>
  <si>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</si>
  <si>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</si>
  <si>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</si>
  <si>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</si>
  <si>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</si>
  <si>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</si>
  <si>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</si>
  <si>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</si>
  <si>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</si>
  <si>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</si>
  <si>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</si>
  <si>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</si>
  <si>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</si>
  <si>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</si>
  <si>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</si>
  <si>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</si>
  <si>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</si>
  <si>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</si>
  <si>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</si>
  <si>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</si>
  <si>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</si>
  <si>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</si>
  <si>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</si>
  <si>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</si>
  <si>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</si>
  <si>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</si>
  <si>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</si>
  <si>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</si>
  <si>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</si>
  <si>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</si>
  <si>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</si>
  <si>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</si>
  <si>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</si>
  <si>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</si>
  <si>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</si>
  <si>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</si>
  <si>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</si>
  <si>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</si>
  <si>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</si>
  <si>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</si>
  <si>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</si>
  <si>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</si>
  <si>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</si>
  <si>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</si>
  <si>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</si>
  <si>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</si>
  <si>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</si>
  <si>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</si>
  <si>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</si>
  <si>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</si>
  <si>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</si>
  <si>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</si>
  <si>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</si>
  <si>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</si>
  <si>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</si>
  <si>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</si>
  <si>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</si>
  <si>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</si>
  <si>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</si>
  <si>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</si>
  <si>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</si>
  <si>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</si>
  <si>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</si>
  <si>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</si>
  <si>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</si>
  <si>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</si>
  <si>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</si>
  <si>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</si>
  <si>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</si>
  <si>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</si>
  <si>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</si>
  <si>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</si>
  <si>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</si>
  <si>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</si>
  <si>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</si>
  <si>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</si>
  <si>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</si>
  <si>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</si>
  <si>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</si>
  <si>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</si>
  <si>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</si>
  <si>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</si>
  <si>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</si>
  <si>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</si>
  <si>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</si>
  <si>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</si>
  <si>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</si>
  <si>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</si>
  <si>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</si>
  <si>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</si>
  <si>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</si>
  <si>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</si>
  <si>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</si>
  <si>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</si>
  <si>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</si>
  <si>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</si>
  <si>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</si>
  <si>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</si>
  <si>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</si>
  <si>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</si>
  <si>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</si>
  <si>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</si>
  <si>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</si>
  <si>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</si>
  <si>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</si>
  <si>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</si>
  <si>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</si>
  <si>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</si>
  <si>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</si>
  <si>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</si>
  <si>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</si>
  <si>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</si>
  <si>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</si>
  <si>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</si>
  <si>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</si>
  <si>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</si>
  <si>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</si>
  <si>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</si>
  <si>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</si>
  <si>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</si>
  <si>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</si>
  <si>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</si>
  <si>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</si>
  <si>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</si>
  <si>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</si>
  <si>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</si>
  <si>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</si>
  <si>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</si>
  <si>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</si>
  <si>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</si>
  <si>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</si>
  <si>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</si>
  <si>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</si>
  <si>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</si>
  <si>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</si>
  <si>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</si>
  <si>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</si>
  <si>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</si>
  <si>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</si>
  <si>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</si>
  <si>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</si>
  <si>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</si>
  <si>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</si>
  <si>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</si>
  <si>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</si>
  <si>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</si>
  <si>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</si>
  <si>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</si>
  <si>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</si>
  <si>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</si>
  <si>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</si>
  <si>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</si>
  <si>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</si>
  <si>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</si>
  <si>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</si>
  <si>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</si>
  <si>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</si>
  <si>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</si>
  <si>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</si>
  <si>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</si>
  <si>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</si>
  <si>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</si>
  <si>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</si>
  <si>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</si>
  <si>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</si>
  <si>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</si>
  <si>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</si>
  <si>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</si>
  <si>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</si>
  <si>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</si>
  <si>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</si>
  <si>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</si>
  <si>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</si>
  <si>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</si>
  <si>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</si>
  <si>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</si>
  <si>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</si>
  <si>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</si>
  <si>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</si>
  <si>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</si>
  <si>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</si>
  <si>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</si>
  <si>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</si>
  <si>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</si>
  <si>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</si>
  <si>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</si>
  <si>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</si>
  <si>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</si>
  <si>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</si>
  <si>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</si>
  <si>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</si>
  <si>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</si>
  <si>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</si>
  <si>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</si>
  <si>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</si>
  <si>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</si>
  <si>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</si>
  <si>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</si>
  <si>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</si>
  <si>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</si>
  <si>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</si>
  <si>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</si>
  <si>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</si>
  <si>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</si>
  <si>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</si>
  <si>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</si>
  <si>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</si>
  <si>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</si>
  <si>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</si>
  <si>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</si>
  <si>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</si>
  <si>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</si>
  <si>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</si>
  <si>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</si>
  <si>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</si>
  <si>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</si>
  <si>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</si>
  <si>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</si>
  <si>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</si>
  <si>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</si>
  <si>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</si>
  <si>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</si>
  <si>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</si>
  <si>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</si>
  <si>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</si>
  <si>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</si>
  <si>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</si>
  <si>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</si>
  <si>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</si>
  <si>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</si>
  <si>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</si>
  <si>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</si>
  <si>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</si>
  <si>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</si>
  <si>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</si>
  <si>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</si>
  <si>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</si>
  <si>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</si>
  <si>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</si>
  <si>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</si>
  <si>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</si>
  <si>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</si>
  <si>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</si>
  <si>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</si>
  <si>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</si>
  <si>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</si>
  <si>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</si>
  <si>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</si>
  <si>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</si>
  <si>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</si>
  <si>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</si>
  <si>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</si>
  <si>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</si>
  <si>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</si>
  <si>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</si>
  <si>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</si>
  <si>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</si>
  <si>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</si>
  <si>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</si>
  <si>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</si>
  <si>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</si>
  <si>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</si>
  <si>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</si>
  <si>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</si>
  <si>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</si>
  <si>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</si>
  <si>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</si>
  <si>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</si>
  <si>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</si>
  <si>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</si>
  <si>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</si>
  <si>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</si>
  <si>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</si>
  <si>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</si>
  <si>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</si>
  <si>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</si>
  <si>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</si>
  <si>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</si>
  <si>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</si>
  <si>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</si>
  <si>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</si>
  <si>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</si>
  <si>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</si>
  <si>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</si>
  <si>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</si>
  <si>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</si>
  <si>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</si>
  <si>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</si>
  <si>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</si>
  <si>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</si>
  <si>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</si>
  <si>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</si>
  <si>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</si>
  <si>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</si>
  <si>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</si>
  <si>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</si>
  <si>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</si>
  <si>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</si>
  <si>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</si>
  <si>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</si>
  <si>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</si>
  <si>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</si>
  <si>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</si>
  <si>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</si>
  <si>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</si>
  <si>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</si>
  <si>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</si>
  <si>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</si>
  <si>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</si>
  <si>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</si>
  <si>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</si>
  <si>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</si>
  <si>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</si>
  <si>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</si>
  <si>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</si>
  <si>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</si>
  <si>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</si>
  <si>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</si>
  <si>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</si>
  <si>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</si>
  <si>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</si>
  <si>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</si>
  <si>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</si>
  <si>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</si>
  <si>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</si>
  <si>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</si>
  <si>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</si>
  <si>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</si>
  <si>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</si>
  <si>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</si>
  <si>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</si>
  <si>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</si>
  <si>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</si>
  <si>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</si>
  <si>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</si>
  <si>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</si>
  <si>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</si>
  <si>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</si>
  <si>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</si>
  <si>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</si>
  <si>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</si>
  <si>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</si>
  <si>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</si>
  <si>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</si>
  <si>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</si>
  <si>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</si>
  <si>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</si>
  <si>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</si>
  <si>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</si>
  <si>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</si>
  <si>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</si>
  <si>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</si>
  <si>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</si>
  <si>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</si>
  <si>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</si>
  <si>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</si>
  <si>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</si>
  <si>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</si>
  <si>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</si>
  <si>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</si>
  <si>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</si>
  <si>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</si>
  <si>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</si>
  <si>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</si>
  <si>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</si>
  <si>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</si>
  <si>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</si>
  <si>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</si>
  <si>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</si>
  <si>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</si>
  <si>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</si>
  <si>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</si>
  <si>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</si>
  <si>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</si>
  <si>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</si>
  <si>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</si>
  <si>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</si>
  <si>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</si>
  <si>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</si>
  <si>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</si>
  <si>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</si>
  <si>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</si>
  <si>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</si>
  <si>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</si>
  <si>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</si>
  <si>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</si>
  <si>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</si>
  <si>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</si>
  <si>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</si>
  <si>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</si>
  <si>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</si>
  <si>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</si>
  <si>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</si>
  <si>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</si>
  <si>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</si>
  <si>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</si>
  <si>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</si>
  <si>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</si>
  <si>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</si>
  <si>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</si>
  <si>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</si>
  <si>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</si>
  <si>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</si>
  <si>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</si>
  <si>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</si>
  <si>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</si>
  <si>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</si>
  <si>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</si>
  <si>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</si>
  <si>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</si>
  <si>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</si>
  <si>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</si>
  <si>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</si>
  <si>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</si>
  <si>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</si>
  <si>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</si>
  <si>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</si>
  <si>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</si>
  <si>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</si>
  <si>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</si>
  <si>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</si>
  <si>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</si>
  <si>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</si>
  <si>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</si>
  <si>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</si>
  <si>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</si>
  <si>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</si>
  <si>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</si>
  <si>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</si>
  <si>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</si>
  <si>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</si>
  <si>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</si>
  <si>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</si>
  <si>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</si>
  <si>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</si>
  <si>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</si>
  <si>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</si>
  <si>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</si>
  <si>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</si>
  <si>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</si>
  <si>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</si>
  <si>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</si>
  <si>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</si>
  <si>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</si>
  <si>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</si>
  <si>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</si>
  <si>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</si>
  <si>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</si>
  <si>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</si>
  <si>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</si>
  <si>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</si>
  <si>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</si>
  <si>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</si>
  <si>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</si>
  <si>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</si>
  <si>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</si>
  <si>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</si>
  <si>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</si>
  <si>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</si>
  <si>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</si>
  <si>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</si>
  <si>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</si>
  <si>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</si>
  <si>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</si>
  <si>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</si>
  <si>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</si>
  <si>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</si>
  <si>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</si>
  <si>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</si>
  <si>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</si>
  <si>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</si>
  <si>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</si>
  <si>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</si>
  <si>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</si>
  <si>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</si>
  <si>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</si>
  <si>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</si>
  <si>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</si>
  <si>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</si>
  <si>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</si>
  <si>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</si>
  <si>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</si>
  <si>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</si>
  <si>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</si>
  <si>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</si>
  <si>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</si>
  <si>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</si>
  <si>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</si>
  <si>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</si>
  <si>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</si>
  <si>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</si>
  <si>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</si>
  <si>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</si>
  <si>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</si>
  <si>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</si>
  <si>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</si>
  <si>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</si>
  <si>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</si>
  <si>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</si>
  <si>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</si>
  <si>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</si>
  <si>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</si>
  <si>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</si>
  <si>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</si>
  <si>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</si>
  <si>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</si>
  <si>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</si>
  <si>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</si>
  <si>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</si>
  <si>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</si>
  <si>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</si>
  <si>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</si>
  <si>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</si>
  <si>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</si>
  <si>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</si>
  <si>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</si>
  <si>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</si>
  <si>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</si>
  <si>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</si>
  <si>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</si>
  <si>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</si>
  <si>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</si>
  <si>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</si>
  <si>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</si>
  <si>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</si>
  <si>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</si>
  <si>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</si>
  <si>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</si>
  <si>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</si>
  <si>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</si>
  <si>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</si>
  <si>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</si>
  <si>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</si>
  <si>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</si>
  <si>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</si>
  <si>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</si>
  <si>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</si>
  <si>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</si>
  <si>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</si>
  <si>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</si>
  <si>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</si>
  <si>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</si>
  <si>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</si>
  <si>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</si>
  <si>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</si>
  <si>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</si>
  <si>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</si>
  <si>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</si>
  <si>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</si>
  <si>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</si>
  <si>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</si>
  <si>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</si>
  <si>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</si>
  <si>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</si>
  <si>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</si>
  <si>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</si>
  <si>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</si>
  <si>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</si>
  <si>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</si>
  <si>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</si>
  <si>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</si>
  <si>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</si>
  <si>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</si>
  <si>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</si>
  <si>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</si>
  <si>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</si>
  <si>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</si>
  <si>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</si>
  <si>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</si>
  <si>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</si>
  <si>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</si>
  <si>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</si>
  <si>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</si>
  <si>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</si>
  <si>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</si>
  <si>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</si>
  <si>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</si>
  <si>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</si>
  <si>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</si>
  <si>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</si>
  <si>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</si>
  <si>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</si>
  <si>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</si>
  <si>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</si>
  <si>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</si>
  <si>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</si>
  <si>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</si>
  <si>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</si>
  <si>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</si>
  <si>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</si>
  <si>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</si>
  <si>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</si>
  <si>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</si>
  <si>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</si>
  <si>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</si>
  <si>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</si>
  <si>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</si>
  <si>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</si>
  <si>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</si>
  <si>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</si>
  <si>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</si>
  <si>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</si>
  <si>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</si>
  <si>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</si>
  <si>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</si>
  <si>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</si>
  <si>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</si>
  <si>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</si>
  <si>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</si>
  <si>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</si>
  <si>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</si>
  <si>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</si>
  <si>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</si>
  <si>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</si>
  <si>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</si>
  <si>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</si>
  <si>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</si>
  <si>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</si>
  <si>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</si>
  <si>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</si>
  <si>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</si>
  <si>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</si>
  <si>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</si>
  <si>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</si>
  <si>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</si>
  <si>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</si>
  <si>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</si>
  <si>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</si>
  <si>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</si>
  <si>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</si>
  <si>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</si>
  <si>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</si>
  <si>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</si>
  <si>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</si>
  <si>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</si>
  <si>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</si>
  <si>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</si>
  <si>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</si>
  <si>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</si>
  <si>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</si>
  <si>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</si>
  <si>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</si>
  <si>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</si>
  <si>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</si>
  <si>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</si>
  <si>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</si>
  <si>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</si>
  <si>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</si>
  <si>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</si>
  <si>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</si>
  <si>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</si>
  <si>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</si>
  <si>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</si>
  <si>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</si>
  <si>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</si>
  <si>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</si>
  <si>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</si>
  <si>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</si>
  <si>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</si>
  <si>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</si>
  <si>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</si>
  <si>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</si>
  <si>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</si>
  <si>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</si>
  <si>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</si>
  <si>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</si>
  <si>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</si>
  <si>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</si>
  <si>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</si>
  <si>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</si>
  <si>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</si>
  <si>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</si>
  <si>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</si>
  <si>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</si>
  <si>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</si>
  <si>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</si>
  <si>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</si>
  <si>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</si>
  <si>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</si>
  <si>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</si>
  <si>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</si>
  <si>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</si>
  <si>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</si>
  <si>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</si>
  <si>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</si>
  <si>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</si>
  <si>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</si>
  <si>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</si>
  <si>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</si>
  <si>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</si>
  <si>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</si>
  <si>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</si>
  <si>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</si>
  <si>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</si>
  <si>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</si>
  <si>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</si>
  <si>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</si>
  <si>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</si>
  <si>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</si>
  <si>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</si>
  <si>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</si>
  <si>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</si>
  <si>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</si>
  <si>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</si>
  <si>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</si>
  <si>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</si>
  <si>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</si>
  <si>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</si>
  <si>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</si>
  <si>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</si>
  <si>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</si>
  <si>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</si>
  <si>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</si>
  <si>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</si>
  <si>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</si>
  <si>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</si>
  <si>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</si>
  <si>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</si>
  <si>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</si>
  <si>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</si>
  <si>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</si>
  <si>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</si>
  <si>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</si>
  <si>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</si>
  <si>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</si>
  <si>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</si>
  <si>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</si>
  <si>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</si>
  <si>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</si>
  <si>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</si>
  <si>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</si>
  <si>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</si>
  <si>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</si>
  <si>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</si>
  <si>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</si>
  <si>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</si>
  <si>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</si>
  <si>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</si>
  <si>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</si>
  <si>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</si>
  <si>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</si>
  <si>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</si>
  <si>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</si>
  <si>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</si>
  <si>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</si>
  <si>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</si>
  <si>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</si>
  <si>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</si>
  <si>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</si>
  <si>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</si>
  <si>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</si>
  <si>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</si>
  <si>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</si>
  <si>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</si>
  <si>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</si>
  <si>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</si>
  <si>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</si>
  <si>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</si>
  <si>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</si>
  <si>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</si>
  <si>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</si>
  <si>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</si>
  <si>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</si>
  <si>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</si>
  <si>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</si>
  <si>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</si>
  <si>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</si>
  <si>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</si>
  <si>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</si>
  <si>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</si>
  <si>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</si>
  <si>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</si>
  <si>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</si>
  <si>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</si>
  <si>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</si>
  <si>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</si>
  <si>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</si>
  <si>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</si>
  <si>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</si>
  <si>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</si>
  <si>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</si>
  <si>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</si>
  <si>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</si>
  <si>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</si>
  <si>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</si>
  <si>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</si>
  <si>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</si>
  <si>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</si>
  <si>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</si>
  <si>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</si>
  <si>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</si>
  <si>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</si>
  <si>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</si>
  <si>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</si>
  <si>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</si>
  <si>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</si>
  <si>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</si>
  <si>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</si>
  <si>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</si>
  <si>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</si>
  <si>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</si>
  <si>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</si>
  <si>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</si>
  <si>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</si>
  <si>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</si>
  <si>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</si>
  <si>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</si>
  <si>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</si>
  <si>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</si>
  <si>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</si>
  <si>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</si>
  <si>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</si>
  <si>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</si>
  <si>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</si>
  <si>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</si>
  <si>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</si>
  <si>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</si>
  <si>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</si>
  <si>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</si>
  <si>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</si>
  <si>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</si>
  <si>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</si>
  <si>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</si>
  <si>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</si>
  <si>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</si>
  <si>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</si>
  <si>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</si>
  <si>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</si>
  <si>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</si>
  <si>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</si>
  <si>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</si>
  <si>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</si>
  <si>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</si>
  <si>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</si>
  <si>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</si>
  <si>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</si>
  <si>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</si>
  <si>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</si>
  <si>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</si>
  <si>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</si>
  <si>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</si>
  <si>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</si>
  <si>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</si>
  <si>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</si>
  <si>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</si>
  <si>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</si>
  <si>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</si>
  <si>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</si>
  <si>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</si>
  <si>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</si>
  <si>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</si>
  <si>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</si>
  <si>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</si>
  <si>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</si>
  <si>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</si>
  <si>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</si>
  <si>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</si>
  <si>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</si>
  <si>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</si>
  <si>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</si>
  <si>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</si>
  <si>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</si>
  <si>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</si>
  <si>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</si>
  <si>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</si>
  <si>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</si>
  <si>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</si>
  <si>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</si>
  <si>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</si>
  <si>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</si>
  <si>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</si>
  <si>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</si>
  <si>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</si>
  <si>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</si>
  <si>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</si>
  <si>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</si>
  <si>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</si>
  <si>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</si>
  <si>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</si>
  <si>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</si>
  <si>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</si>
  <si>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</si>
  <si>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</si>
  <si>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</si>
  <si>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</si>
  <si>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</si>
  <si>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</si>
  <si>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</si>
  <si>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</si>
  <si>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</si>
  <si>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</si>
  <si>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</si>
  <si>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</si>
  <si>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</si>
  <si>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</si>
  <si>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</si>
  <si>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</si>
  <si>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</si>
  <si>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</si>
  <si>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</si>
  <si>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</si>
  <si>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</si>
  <si>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</si>
  <si>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</si>
  <si>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</si>
  <si>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</si>
  <si>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</si>
  <si>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</si>
  <si>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</si>
  <si>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</si>
  <si>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</si>
  <si>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</si>
  <si>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</si>
  <si>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</si>
  <si>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</si>
  <si>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</si>
  <si>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</si>
  <si>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</si>
  <si>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</si>
  <si>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</si>
  <si>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</si>
  <si>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</si>
  <si>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</si>
  <si>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</si>
  <si>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</si>
  <si>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</si>
  <si>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</si>
  <si>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</si>
  <si>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</si>
  <si>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</si>
  <si>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</si>
  <si>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</si>
  <si>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</si>
  <si>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</si>
  <si>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</si>
  <si>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</si>
  <si>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</si>
  <si>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</si>
  <si>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</si>
  <si>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</si>
  <si>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</si>
  <si>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</si>
  <si>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</si>
  <si>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</si>
  <si>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</si>
  <si>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</si>
  <si>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</si>
  <si>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</si>
  <si>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</si>
  <si>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</si>
  <si>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</si>
  <si>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</si>
  <si>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</si>
  <si>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</si>
  <si>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</si>
  <si>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</si>
  <si>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</si>
  <si>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</si>
  <si>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</si>
  <si>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</si>
  <si>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</si>
  <si>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</si>
  <si>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</si>
  <si>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</si>
  <si>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</si>
  <si>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</si>
  <si>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</si>
  <si>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</si>
  <si>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</si>
  <si>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</si>
  <si>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</si>
  <si>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</si>
  <si>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</si>
  <si>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</si>
  <si>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</si>
  <si>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</si>
  <si>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</si>
  <si>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</si>
  <si>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</si>
  <si>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</si>
  <si>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</si>
  <si>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</si>
  <si>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</si>
  <si>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</si>
  <si>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</si>
  <si>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</si>
  <si>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</si>
  <si>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</si>
  <si>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</si>
  <si>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</si>
  <si>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</si>
  <si>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</si>
  <si>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</si>
  <si>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</si>
  <si>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</si>
  <si>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</si>
  <si>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</si>
  <si>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</si>
  <si>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</si>
  <si>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</si>
  <si>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</si>
  <si>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</si>
  <si>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</si>
  <si>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</si>
  <si>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</si>
  <si>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</si>
  <si>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</si>
  <si>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</si>
  <si>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</si>
  <si>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</si>
  <si>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</si>
  <si>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</si>
  <si>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</si>
  <si>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</si>
  <si>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</si>
  <si>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</si>
  <si>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</si>
  <si>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</si>
  <si>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</si>
  <si>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</si>
  <si>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</si>
  <si>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</si>
  <si>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</si>
  <si>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</si>
  <si>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</si>
  <si>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</si>
  <si>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</si>
  <si>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</si>
  <si>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</si>
  <si>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</si>
  <si>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</si>
  <si>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</si>
  <si>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</si>
  <si>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</si>
  <si>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</si>
  <si>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</si>
  <si>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</si>
  <si>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</si>
  <si>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</si>
  <si>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</si>
  <si>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</si>
  <si>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</si>
  <si>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</si>
  <si>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</si>
  <si>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</si>
  <si>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</si>
  <si>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</si>
  <si>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</si>
  <si>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</si>
  <si>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</si>
  <si>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</si>
  <si>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</si>
  <si>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</si>
  <si>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</si>
  <si>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</si>
  <si>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</si>
  <si>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</si>
  <si>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</si>
  <si>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</si>
  <si>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</si>
  <si>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</si>
  <si>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</si>
  <si>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</si>
  <si>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</si>
  <si>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</si>
  <si>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</si>
  <si>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</si>
  <si>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</si>
  <si>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</si>
  <si>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</si>
  <si>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</si>
  <si>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</si>
  <si>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</si>
  <si>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</si>
  <si>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</si>
  <si>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</si>
  <si>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</si>
  <si>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</si>
  <si>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</si>
  <si>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</si>
  <si>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</si>
  <si>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</si>
  <si>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</si>
  <si>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</si>
  <si>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</si>
  <si>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</si>
  <si>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</si>
  <si>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</si>
  <si>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</si>
  <si>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</si>
  <si>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</si>
  <si>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</si>
  <si>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</si>
  <si>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</si>
  <si>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</si>
  <si>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</si>
  <si>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</si>
  <si>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</si>
  <si>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</si>
  <si>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</si>
  <si>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</si>
  <si>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</si>
  <si>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</si>
  <si>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</si>
  <si>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</si>
  <si>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</si>
  <si>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</si>
  <si>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</si>
  <si>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</si>
  <si>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</si>
  <si>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</si>
  <si>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</si>
  <si>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</si>
  <si>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</si>
  <si>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</si>
  <si>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</si>
  <si>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</si>
  <si>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</si>
  <si>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</si>
  <si>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</si>
  <si>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</si>
  <si>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</si>
  <si>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</si>
  <si>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</si>
  <si>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</si>
  <si>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</si>
  <si>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</si>
  <si>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</si>
  <si>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</si>
  <si>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</si>
  <si>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</si>
  <si>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</si>
  <si>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</si>
  <si>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</si>
  <si>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</si>
  <si>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</si>
  <si>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</si>
  <si>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</si>
  <si>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</si>
  <si>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</si>
  <si>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</si>
  <si>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</si>
  <si>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</si>
  <si>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</si>
  <si>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</si>
  <si>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</si>
  <si>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</si>
  <si>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</si>
  <si>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</si>
  <si>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</si>
  <si>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</si>
  <si>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</si>
  <si>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</si>
  <si>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</si>
  <si>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</si>
  <si>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</si>
  <si>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</si>
  <si>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</si>
  <si>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</si>
  <si>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</si>
  <si>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</si>
  <si>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</si>
  <si>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</si>
  <si>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</si>
  <si>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</si>
  <si>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</si>
  <si>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</si>
  <si>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</si>
  <si>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</si>
  <si>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</si>
  <si>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</si>
  <si>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</si>
  <si>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</si>
  <si>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</si>
  <si>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</si>
  <si>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</si>
  <si>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</si>
  <si>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</si>
  <si>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</si>
  <si>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</si>
  <si>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</si>
  <si>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</si>
  <si>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</si>
  <si>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</si>
  <si>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</si>
  <si>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</si>
  <si>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</si>
  <si>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</si>
  <si>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</si>
  <si>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</si>
  <si>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</si>
  <si>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</si>
  <si>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</si>
  <si>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</si>
  <si>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</si>
  <si>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</si>
  <si>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</si>
  <si>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</si>
  <si>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</si>
  <si>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</si>
  <si>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</si>
  <si>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</si>
  <si>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</si>
  <si>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</si>
  <si>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</si>
  <si>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</si>
  <si>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</si>
  <si>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</si>
  <si>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</si>
  <si>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</si>
  <si>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</si>
  <si>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</si>
  <si>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</si>
  <si>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</si>
  <si>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</si>
  <si>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</si>
  <si>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</si>
  <si>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</si>
  <si>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</si>
  <si>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</si>
  <si>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</si>
  <si>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</si>
  <si>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</si>
  <si>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</si>
  <si>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</si>
  <si>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</si>
  <si>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</si>
  <si>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</si>
  <si>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</si>
  <si>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</si>
  <si>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</si>
  <si>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</si>
  <si>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</si>
  <si>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</si>
  <si>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</si>
  <si>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</si>
  <si>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</si>
  <si>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</si>
  <si>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</si>
  <si>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</si>
  <si>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</si>
  <si>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</si>
  <si>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</si>
  <si>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</si>
  <si>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</si>
  <si>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</si>
  <si>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</si>
  <si>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</si>
  <si>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</si>
  <si>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</si>
  <si>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</si>
  <si>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</si>
  <si>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</si>
  <si>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</si>
  <si>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</si>
  <si>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</si>
  <si>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</si>
  <si>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</si>
  <si>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</si>
  <si>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</si>
  <si>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</si>
  <si>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</si>
  <si>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</si>
  <si>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</si>
  <si>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</si>
  <si>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</si>
  <si>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</si>
  <si>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</si>
  <si>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</si>
  <si>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</si>
  <si>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</si>
  <si>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</si>
  <si>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</si>
  <si>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</si>
  <si>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</si>
  <si>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</si>
  <si>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</si>
  <si>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</si>
  <si>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</si>
  <si>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</si>
  <si>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</si>
  <si>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</si>
  <si>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</si>
  <si>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</si>
  <si>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</si>
  <si>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</si>
  <si>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</si>
  <si>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</si>
  <si>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</si>
  <si>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</si>
  <si>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</si>
  <si>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</si>
  <si>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</si>
  <si>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</si>
  <si>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</si>
  <si>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</si>
  <si>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</si>
  <si>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</si>
  <si>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</si>
  <si>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</si>
  <si>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</si>
  <si>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</si>
  <si>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</si>
  <si>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</si>
  <si>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</si>
  <si>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</si>
  <si>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</si>
  <si>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</si>
  <si>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</si>
  <si>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</si>
  <si>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</si>
  <si>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</si>
  <si>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</si>
  <si>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</si>
  <si>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</si>
  <si>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</si>
  <si>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</si>
  <si>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</si>
  <si>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</si>
  <si>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</si>
  <si>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</si>
  <si>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</si>
  <si>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</si>
  <si>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</si>
  <si>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</si>
  <si>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</si>
  <si>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</si>
  <si>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</si>
  <si>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</si>
  <si>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</si>
  <si>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</si>
  <si>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</si>
  <si>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</si>
  <si>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</si>
  <si>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</si>
  <si>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</si>
  <si>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</si>
  <si>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</si>
  <si>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</si>
  <si>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</si>
  <si>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</si>
  <si>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</si>
  <si>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</si>
  <si>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</si>
  <si>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</si>
  <si>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</si>
  <si>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</si>
  <si>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</si>
  <si>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</si>
  <si>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</si>
  <si>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</si>
  <si>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</si>
  <si>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</si>
  <si>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</si>
  <si>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</si>
  <si>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</si>
  <si>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</si>
  <si>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</si>
  <si>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</si>
  <si>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</si>
  <si>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</si>
  <si>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</si>
  <si>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</si>
  <si>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</si>
  <si>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</si>
  <si>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</si>
  <si>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</si>
  <si>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</si>
  <si>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</si>
  <si>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</si>
  <si>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</si>
  <si>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</si>
  <si>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</si>
  <si>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</si>
  <si>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</si>
  <si>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</si>
  <si>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</si>
  <si>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</si>
  <si>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</si>
  <si>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</si>
  <si>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</si>
  <si>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</si>
  <si>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</si>
  <si>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</si>
  <si>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</si>
  <si>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</si>
  <si>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</si>
  <si>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</si>
  <si>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</si>
  <si>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</si>
  <si>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</si>
  <si>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</si>
  <si>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</si>
  <si>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</si>
  <si>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</si>
  <si>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</si>
  <si>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</si>
  <si>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</si>
  <si>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</si>
  <si>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</si>
  <si>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</si>
  <si>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</si>
  <si>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</si>
  <si>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</si>
  <si>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</si>
  <si>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</si>
  <si>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</si>
  <si>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</si>
  <si>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</si>
  <si>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</si>
  <si>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</si>
  <si>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</si>
  <si>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</si>
  <si>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</si>
  <si>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</si>
  <si>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</si>
  <si>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</si>
  <si>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</si>
  <si>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</si>
  <si>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</si>
  <si>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</si>
  <si>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</si>
  <si>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</si>
  <si>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</si>
  <si>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</si>
  <si>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</si>
  <si>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</si>
  <si>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</si>
  <si>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</si>
  <si>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</si>
  <si>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</si>
  <si>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</si>
  <si>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</si>
  <si>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</si>
  <si>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</si>
  <si>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</si>
  <si>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</si>
  <si>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</si>
  <si>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</si>
  <si>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</si>
  <si>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</si>
  <si>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</si>
  <si>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</si>
  <si>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</si>
  <si>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</si>
  <si>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</si>
  <si>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</si>
  <si>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</si>
  <si>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</si>
  <si>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</si>
  <si>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</si>
  <si>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</si>
  <si>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</si>
  <si>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</si>
  <si>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</si>
  <si>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</si>
  <si>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</si>
  <si>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</si>
  <si>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</si>
  <si>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</si>
  <si>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</si>
  <si>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</si>
  <si>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</si>
  <si>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</si>
  <si>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</si>
  <si>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</si>
  <si>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</si>
  <si>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</si>
  <si>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</si>
  <si>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</si>
  <si>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</si>
  <si>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</si>
  <si>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</si>
  <si>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</si>
  <si>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</si>
  <si>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</si>
  <si>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</si>
  <si>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</si>
  <si>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</si>
  <si>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</si>
  <si>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</si>
  <si>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</si>
  <si>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</si>
  <si>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</si>
  <si>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</si>
  <si>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</si>
  <si>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</si>
  <si>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</si>
  <si>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</si>
  <si>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</si>
  <si>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</si>
  <si>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</si>
  <si>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</si>
  <si>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</si>
  <si>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</si>
  <si>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</si>
  <si>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</si>
  <si>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</si>
  <si>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</si>
  <si>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</si>
  <si>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</si>
  <si>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</si>
  <si>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</si>
  <si>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</si>
  <si>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</si>
  <si>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</si>
  <si>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</si>
  <si>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</si>
  <si>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</si>
  <si>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</si>
  <si>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</si>
  <si>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</si>
  <si>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</si>
  <si>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</si>
  <si>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</si>
  <si>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</si>
  <si>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</si>
  <si>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</si>
  <si>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</si>
  <si>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</si>
  <si>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</si>
  <si>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</si>
  <si>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</si>
  <si>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</si>
  <si>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</si>
  <si>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</si>
  <si>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</si>
  <si>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</si>
  <si>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</si>
  <si>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</si>
  <si>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</si>
  <si>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</si>
  <si>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</si>
  <si>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</si>
  <si>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</si>
  <si>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</si>
  <si>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</si>
  <si>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</si>
  <si>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</si>
  <si>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</si>
  <si>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</si>
  <si>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</si>
  <si>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</si>
  <si>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</si>
  <si>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</si>
  <si>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</si>
  <si>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</si>
  <si>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</si>
  <si>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</si>
  <si>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</si>
  <si>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</si>
  <si>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</si>
  <si>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</si>
  <si>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</si>
  <si>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</si>
  <si>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</si>
  <si>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</si>
  <si>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</si>
  <si>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</si>
  <si>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</si>
  <si>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</si>
  <si>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</si>
  <si>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</si>
  <si>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</si>
  <si>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</si>
  <si>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</si>
  <si>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</si>
  <si>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</si>
  <si>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</si>
  <si>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</si>
  <si>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</si>
  <si>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</si>
  <si>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</si>
  <si>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</si>
  <si>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</si>
  <si>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</si>
  <si>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</si>
  <si>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</si>
  <si>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</si>
  <si>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</si>
  <si>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</si>
  <si>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</si>
  <si>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</si>
  <si>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</si>
  <si>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</si>
  <si>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</si>
  <si>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</si>
  <si>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</si>
  <si>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</si>
  <si>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</si>
  <si>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</si>
  <si>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</si>
  <si>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</si>
  <si>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</si>
  <si>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</si>
  <si>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</si>
  <si>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</si>
  <si>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</si>
  <si>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</si>
  <si>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</si>
  <si>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</si>
  <si>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</si>
  <si>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</si>
  <si>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</si>
  <si>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</si>
  <si>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</si>
  <si>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</si>
  <si>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</si>
  <si>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</si>
  <si>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</si>
  <si>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</si>
  <si>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</si>
  <si>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</si>
  <si>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</si>
  <si>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</si>
  <si>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</si>
  <si>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</si>
  <si>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</si>
  <si>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</si>
  <si>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</si>
  <si>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</si>
  <si>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</si>
  <si>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</si>
  <si>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</si>
  <si>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</si>
  <si>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</si>
  <si>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</si>
  <si>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</si>
  <si>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</si>
  <si>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</si>
  <si>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</si>
  <si>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</si>
  <si>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</si>
  <si>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</si>
  <si>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</si>
  <si>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</si>
  <si>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</si>
  <si>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</si>
  <si>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</si>
  <si>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</si>
  <si>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</si>
  <si>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</si>
  <si>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</si>
  <si>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</si>
  <si>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</si>
  <si>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</si>
  <si>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</si>
  <si>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</si>
  <si>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</si>
  <si>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</si>
  <si>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</si>
  <si>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</si>
  <si>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</si>
  <si>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</si>
  <si>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</si>
  <si>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</si>
  <si>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</si>
  <si>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</si>
  <si>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</si>
  <si>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</si>
  <si>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</si>
  <si>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</si>
  <si>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</si>
  <si>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</si>
  <si>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</si>
  <si>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</si>
  <si>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</si>
  <si>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</si>
  <si>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</si>
  <si>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</si>
  <si>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</si>
  <si>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</si>
  <si>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</si>
  <si>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</si>
  <si>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</si>
  <si>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</si>
  <si>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</si>
  <si>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</si>
  <si>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</si>
  <si>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</si>
  <si>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</si>
  <si>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</si>
  <si>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</si>
  <si>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</si>
  <si>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</si>
  <si>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</si>
  <si>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</si>
  <si>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</si>
  <si>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</si>
  <si>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</si>
  <si>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</si>
  <si>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</si>
  <si>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</si>
  <si>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</si>
  <si>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</si>
  <si>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</si>
  <si>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</si>
  <si>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</si>
  <si>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</si>
  <si>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</si>
  <si>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</si>
  <si>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</si>
  <si>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</si>
  <si>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</si>
  <si>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</si>
  <si>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</si>
  <si>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</si>
  <si>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</si>
  <si>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</si>
  <si>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</si>
  <si>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</si>
  <si>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</si>
  <si>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</si>
  <si>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</si>
  <si>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</si>
  <si>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</si>
  <si>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</si>
  <si>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</si>
  <si>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</si>
  <si>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</si>
  <si>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</si>
  <si>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</si>
  <si>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</si>
  <si>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</si>
  <si>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</si>
  <si>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</si>
  <si>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</si>
  <si>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</si>
  <si>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</si>
  <si>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</si>
  <si>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</si>
  <si>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</si>
  <si>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</si>
  <si>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</si>
  <si>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</si>
  <si>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</si>
  <si>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</si>
  <si>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</si>
  <si>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</si>
  <si>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</si>
  <si>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</si>
  <si>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</si>
  <si>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</si>
  <si>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</si>
  <si>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</si>
  <si>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</si>
  <si>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</si>
  <si>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</si>
  <si>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</si>
  <si>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</si>
  <si>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</si>
  <si>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</si>
  <si>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</si>
  <si>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</si>
  <si>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</si>
  <si>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</si>
  <si>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</si>
  <si>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</si>
  <si>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</si>
  <si>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</si>
  <si>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</si>
  <si>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</si>
  <si>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</si>
  <si>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</si>
  <si>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</si>
  <si>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</si>
  <si>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</si>
  <si>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</si>
  <si>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</si>
  <si>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</si>
  <si>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</si>
  <si>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</si>
  <si>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</si>
  <si>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</si>
  <si>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</si>
  <si>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</si>
  <si>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</si>
  <si>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</si>
  <si>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</si>
  <si>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</si>
  <si>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</si>
  <si>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</si>
  <si>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</si>
  <si>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</si>
  <si>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</si>
  <si>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</si>
  <si>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</si>
  <si>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</si>
  <si>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</si>
  <si>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</si>
  <si>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</si>
  <si>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</si>
  <si>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</si>
  <si>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</si>
  <si>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</si>
  <si>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</si>
  <si>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</si>
  <si>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</si>
  <si>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</si>
  <si>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</si>
  <si>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</si>
  <si>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</si>
  <si>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</si>
  <si>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</si>
  <si>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</si>
  <si>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</si>
  <si>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</si>
  <si>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</si>
  <si>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</si>
  <si>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</si>
  <si>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</si>
  <si>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</si>
  <si>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</si>
  <si>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</si>
  <si>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</si>
  <si>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</si>
  <si>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</si>
  <si>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</si>
  <si>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</si>
  <si>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</si>
  <si>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</si>
  <si>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</si>
  <si>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</si>
  <si>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</si>
  <si>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</si>
  <si>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</si>
  <si>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</si>
  <si>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</si>
  <si>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</si>
  <si>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</si>
  <si>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</si>
  <si>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</si>
  <si>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</si>
  <si>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</si>
  <si>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</si>
  <si>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</si>
  <si>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</si>
  <si>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</si>
  <si>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</si>
  <si>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</si>
  <si>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</si>
  <si>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</si>
  <si>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</si>
  <si>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</si>
  <si>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</si>
  <si>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</si>
  <si>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</si>
  <si>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</si>
  <si>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</si>
  <si>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</si>
  <si>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</si>
  <si>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</si>
  <si>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</si>
  <si>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</si>
  <si>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</si>
  <si>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</si>
  <si>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</si>
  <si>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</si>
  <si>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</si>
  <si>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</si>
  <si>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</si>
  <si>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</si>
  <si>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</si>
  <si>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</si>
  <si>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</si>
  <si>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</si>
  <si>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</si>
  <si>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</si>
  <si>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</si>
  <si>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</si>
  <si>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</si>
  <si>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</si>
  <si>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</si>
  <si>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</si>
  <si>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</si>
  <si>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</si>
  <si>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</si>
  <si>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</si>
  <si>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</si>
  <si>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</si>
  <si>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</si>
  <si>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</si>
  <si>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</si>
  <si>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</si>
  <si>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</si>
  <si>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</si>
  <si>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</si>
  <si>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</si>
  <si>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</si>
  <si>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</si>
  <si>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</si>
  <si>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</si>
  <si>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</si>
  <si>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</si>
  <si>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</si>
  <si>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</si>
  <si>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</si>
  <si>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</si>
  <si>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</si>
  <si>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</si>
  <si>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</si>
  <si>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</si>
  <si>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</si>
  <si>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</si>
  <si>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</si>
  <si>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</si>
  <si>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</si>
  <si>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</si>
  <si>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</si>
  <si>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</si>
  <si>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</si>
  <si>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</si>
  <si>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</si>
  <si>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</si>
  <si>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</si>
  <si>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</si>
  <si>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</si>
  <si>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</si>
  <si>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</si>
  <si>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</si>
  <si>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</si>
  <si>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</si>
  <si>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</si>
  <si>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</si>
  <si>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</si>
  <si>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</si>
  <si>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</si>
  <si>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</si>
  <si>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</si>
  <si>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</si>
  <si>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</si>
  <si>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</si>
  <si>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</si>
  <si>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</si>
  <si>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</si>
  <si>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</si>
  <si>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</si>
  <si>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</si>
  <si>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</si>
  <si>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</si>
  <si>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</si>
  <si>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</si>
  <si>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</si>
  <si>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</si>
  <si>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</si>
  <si>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</si>
  <si>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</si>
  <si>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</si>
  <si>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</si>
  <si>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</si>
  <si>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</si>
  <si>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</si>
  <si>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</si>
  <si>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</si>
  <si>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</si>
  <si>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</si>
  <si>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</si>
  <si>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</si>
  <si>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</si>
  <si>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</si>
  <si>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</si>
  <si>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</si>
  <si>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</si>
  <si>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</si>
  <si>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</si>
  <si>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</si>
  <si>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</si>
  <si>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</si>
  <si>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</si>
  <si>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</si>
  <si>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</si>
  <si>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</si>
  <si>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</si>
  <si>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</si>
  <si>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</si>
  <si>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</si>
  <si>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</si>
  <si>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</si>
  <si>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</si>
  <si>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</si>
  <si>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</si>
  <si>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</si>
  <si>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</si>
  <si>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</si>
  <si>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</si>
  <si>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</si>
  <si>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</si>
  <si>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</si>
  <si>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</si>
  <si>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</si>
  <si>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</si>
  <si>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</si>
  <si>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</si>
  <si>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</si>
  <si>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</si>
  <si>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</si>
  <si>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</si>
  <si>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</si>
  <si>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</si>
  <si>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</si>
  <si>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</si>
  <si>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</si>
  <si>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</si>
  <si>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</si>
  <si>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</si>
  <si>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</si>
  <si>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</si>
  <si>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</si>
  <si>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</si>
  <si>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</si>
  <si>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</si>
  <si>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</si>
  <si>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</si>
  <si>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</si>
  <si>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</si>
  <si>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</si>
  <si>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</si>
  <si>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</si>
  <si>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</si>
  <si>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</si>
  <si>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</si>
  <si>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</si>
  <si>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</si>
  <si>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</si>
  <si>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</si>
  <si>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</si>
  <si>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</si>
  <si>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</si>
  <si>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</si>
  <si>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</si>
  <si>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</si>
  <si>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</si>
  <si>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</si>
  <si>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</si>
  <si>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</si>
  <si>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</si>
  <si>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</si>
  <si>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</si>
  <si>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</si>
  <si>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</si>
  <si>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</si>
  <si>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</si>
  <si>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</si>
  <si>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</si>
  <si>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</si>
  <si>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</si>
  <si>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</si>
  <si>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</si>
  <si>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</si>
  <si>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</si>
  <si>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</si>
  <si>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</si>
  <si>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</si>
  <si>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</si>
  <si>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</si>
  <si>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</si>
  <si>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</si>
  <si>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</si>
  <si>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</si>
  <si>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</si>
  <si>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</si>
  <si>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</si>
  <si>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</si>
  <si>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</si>
  <si>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</si>
  <si>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</si>
  <si>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</si>
  <si>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</si>
  <si>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</si>
  <si>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</si>
  <si>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</si>
  <si>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</si>
  <si>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</si>
  <si>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</si>
  <si>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</si>
  <si>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</si>
  <si>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</si>
  <si>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</si>
  <si>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</si>
  <si>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</si>
  <si>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</si>
  <si>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</si>
  <si>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</si>
  <si>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</si>
  <si>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</si>
  <si>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</si>
  <si>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</si>
  <si>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</si>
  <si>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</si>
  <si>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</si>
  <si>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</si>
  <si>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</si>
  <si>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</si>
  <si>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</si>
  <si>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</si>
  <si>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</si>
  <si>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</si>
  <si>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</si>
  <si>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</si>
  <si>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</si>
  <si>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</si>
  <si>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</si>
  <si>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</si>
  <si>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</si>
  <si>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</si>
  <si>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</si>
  <si>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</si>
  <si>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</si>
  <si>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</si>
  <si>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</si>
  <si>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</si>
  <si>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</si>
  <si>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</si>
  <si>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</si>
  <si>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</si>
  <si>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</si>
  <si>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</si>
  <si>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</si>
  <si>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</si>
  <si>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</si>
  <si>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</si>
  <si>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</si>
  <si>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</si>
  <si>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</si>
  <si>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</si>
  <si>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</si>
  <si>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</si>
  <si>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</si>
  <si>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</si>
  <si>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</si>
  <si>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</si>
  <si>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</si>
  <si>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</si>
  <si>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</si>
  <si>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</si>
  <si>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</si>
  <si>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</si>
  <si>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</si>
  <si>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</si>
  <si>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</si>
  <si>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</si>
  <si>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</si>
  <si>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</si>
  <si>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</si>
  <si>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</si>
  <si>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</si>
  <si>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</si>
  <si>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</si>
  <si>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</si>
  <si>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</si>
  <si>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</si>
  <si>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</si>
  <si>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</si>
  <si>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</si>
  <si>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</si>
  <si>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</si>
  <si>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</si>
  <si>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</si>
  <si>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</si>
  <si>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</si>
  <si>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</si>
  <si>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</si>
  <si>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</si>
  <si>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</si>
  <si>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</si>
  <si>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</si>
  <si>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</si>
  <si>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</si>
  <si>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</si>
  <si>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</si>
  <si>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</si>
  <si>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</si>
  <si>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</si>
  <si>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</si>
  <si>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</si>
  <si>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</si>
  <si>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</si>
  <si>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</si>
  <si>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</si>
  <si>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</si>
  <si>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</si>
  <si>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</si>
  <si>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</si>
  <si>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</si>
  <si>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</si>
  <si>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</si>
  <si>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</si>
  <si>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</si>
  <si>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</si>
  <si>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</si>
  <si>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</si>
  <si>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</si>
  <si>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</si>
  <si>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</si>
  <si>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</si>
  <si>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</si>
  <si>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</si>
  <si>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</si>
  <si>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</si>
  <si>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</si>
  <si>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</si>
  <si>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</si>
  <si>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</si>
  <si>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</si>
  <si>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</si>
  <si>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</si>
  <si>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</si>
  <si>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</si>
  <si>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</si>
  <si>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</si>
  <si>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</si>
  <si>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</si>
  <si>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</si>
  <si>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</si>
  <si>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</si>
  <si>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</si>
  <si>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</si>
  <si>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</si>
  <si>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</si>
  <si>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</si>
  <si>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</si>
  <si>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</si>
  <si>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</si>
  <si>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</si>
  <si>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</si>
  <si>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</si>
  <si>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</si>
  <si>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</si>
  <si>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</si>
  <si>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</si>
  <si>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</si>
  <si>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</si>
  <si>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</si>
  <si>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</si>
  <si>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</si>
  <si>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</si>
  <si>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</si>
  <si>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</si>
  <si>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</si>
  <si>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</si>
  <si>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</si>
  <si>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</si>
  <si>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</si>
  <si>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</si>
  <si>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</si>
  <si>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</si>
  <si>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</si>
  <si>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</si>
  <si>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</si>
  <si>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</si>
  <si>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</si>
  <si>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</si>
  <si>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</si>
  <si>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</si>
  <si>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</si>
  <si>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</si>
  <si>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</si>
  <si>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</si>
  <si>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</si>
  <si>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</si>
  <si>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</si>
  <si>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</si>
  <si>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</si>
  <si>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</si>
  <si>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</si>
  <si>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</si>
  <si>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</si>
  <si>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</si>
  <si>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</si>
  <si>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</si>
  <si>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</si>
  <si>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</si>
  <si>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</si>
  <si>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</si>
  <si>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</si>
  <si>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</si>
  <si>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</si>
  <si>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</si>
  <si>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</si>
  <si>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</si>
  <si>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</si>
  <si>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</si>
  <si>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</si>
  <si>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</si>
  <si>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</si>
  <si>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</si>
  <si>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</si>
  <si>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</si>
  <si>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</si>
  <si>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</si>
  <si>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</si>
  <si>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</si>
  <si>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</si>
  <si>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</si>
  <si>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</si>
  <si>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</si>
  <si>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</si>
  <si>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</si>
  <si>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</si>
  <si>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</si>
  <si>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</si>
  <si>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</si>
  <si>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</si>
  <si>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</si>
  <si>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</si>
  <si>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</si>
  <si>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</si>
  <si>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</si>
  <si>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</si>
  <si>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</si>
  <si>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</si>
  <si>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</si>
  <si>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</si>
  <si>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</si>
  <si>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</si>
  <si>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</si>
  <si>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</si>
  <si>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</si>
  <si>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</si>
  <si>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</si>
  <si>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</si>
  <si>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</si>
  <si>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</si>
  <si>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</si>
  <si>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</si>
  <si>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</si>
  <si>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</si>
  <si>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</si>
  <si>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</si>
  <si>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</si>
  <si>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</si>
  <si>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</si>
  <si>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</si>
  <si>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</si>
  <si>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</si>
  <si>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</si>
  <si>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</si>
  <si>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</si>
  <si>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</si>
  <si>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</si>
  <si>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</si>
  <si>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</si>
  <si>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</si>
  <si>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</si>
  <si>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</si>
  <si>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</si>
  <si>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</si>
  <si>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</si>
  <si>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</si>
  <si>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</si>
  <si>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</si>
  <si>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</si>
  <si>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</si>
  <si>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</si>
  <si>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</si>
  <si>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</si>
  <si>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</si>
  <si>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</si>
  <si>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</si>
  <si>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</si>
  <si>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</si>
  <si>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</si>
  <si>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</si>
  <si>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</si>
  <si>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</si>
  <si>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</si>
  <si>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</si>
  <si>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</si>
  <si>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</si>
  <si>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</si>
  <si>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</si>
  <si>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</si>
  <si>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</si>
  <si>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</si>
  <si>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</si>
  <si>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</si>
  <si>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</si>
  <si>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</si>
  <si>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</si>
  <si>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</si>
  <si>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</si>
  <si>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</si>
  <si>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</si>
  <si>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</si>
  <si>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</si>
  <si>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</si>
  <si>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</si>
  <si>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</si>
  <si>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</si>
  <si>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</si>
  <si>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</si>
  <si>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</si>
  <si>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</si>
  <si>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</si>
  <si>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</si>
  <si>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</si>
  <si>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</si>
  <si>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</si>
  <si>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</si>
  <si>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</si>
  <si>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</si>
  <si>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</si>
  <si>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</si>
  <si>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</si>
  <si>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</si>
  <si>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</si>
  <si>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</si>
  <si>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</si>
  <si>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</si>
  <si>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</si>
  <si>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</si>
  <si>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</si>
  <si>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</si>
  <si>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</si>
  <si>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</si>
  <si>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</si>
  <si>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</si>
  <si>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</si>
  <si>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</si>
  <si>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</si>
  <si>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</si>
  <si>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</si>
  <si>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</si>
  <si>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</si>
  <si>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</si>
  <si>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</si>
  <si>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</si>
  <si>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</si>
  <si>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</si>
  <si>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</si>
  <si>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</si>
  <si>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</si>
  <si>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</si>
  <si>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</si>
  <si>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</si>
  <si>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</si>
  <si>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</si>
  <si>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</si>
  <si>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</si>
  <si>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</si>
  <si>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</si>
  <si>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</si>
  <si>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</si>
  <si>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</si>
  <si>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</si>
  <si>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</si>
  <si>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</si>
  <si>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</si>
  <si>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</si>
  <si>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</si>
  <si>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</si>
  <si>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</si>
  <si>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</si>
  <si>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</si>
  <si>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</si>
  <si>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</si>
  <si>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</si>
  <si>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</si>
  <si>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</si>
  <si>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</si>
  <si>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</si>
  <si>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</si>
  <si>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</si>
  <si>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</si>
  <si>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</si>
  <si>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</si>
  <si>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</si>
  <si>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</si>
  <si>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</si>
  <si>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</si>
  <si>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</si>
  <si>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</si>
  <si>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</si>
  <si>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</si>
  <si>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</si>
  <si>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</si>
  <si>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</si>
  <si>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</si>
  <si>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</si>
  <si>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</si>
  <si>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</si>
  <si>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</si>
  <si>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</si>
  <si>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</si>
  <si>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</si>
  <si>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</si>
  <si>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</si>
  <si>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</si>
  <si>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</si>
  <si>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</si>
  <si>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</si>
  <si>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</si>
  <si>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</si>
  <si>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</si>
  <si>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</si>
  <si>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</si>
  <si>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</si>
  <si>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</si>
  <si>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</si>
  <si>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</si>
  <si>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</si>
  <si>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</si>
  <si>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</si>
  <si>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</si>
  <si>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</si>
  <si>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</si>
  <si>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</si>
  <si>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</si>
  <si>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</si>
  <si>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</si>
  <si>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</si>
  <si>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</si>
  <si>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</si>
  <si>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</si>
  <si>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</si>
  <si>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</si>
  <si>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</si>
  <si>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</si>
  <si>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</si>
  <si>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</si>
  <si>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</si>
  <si>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</si>
  <si>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</si>
  <si>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</si>
  <si>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</si>
  <si>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</si>
  <si>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</si>
  <si>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</si>
  <si>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</si>
  <si>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</si>
  <si>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</si>
  <si>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</si>
  <si>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</si>
  <si>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</si>
  <si>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</si>
  <si>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</si>
  <si>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</si>
  <si>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</si>
  <si>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</si>
  <si>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</si>
  <si>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</si>
  <si>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</si>
  <si>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</si>
  <si>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</si>
  <si>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</si>
  <si>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</si>
  <si>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</si>
  <si>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</si>
  <si>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</si>
  <si>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</si>
  <si>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</si>
  <si>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</si>
  <si>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</si>
  <si>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</si>
  <si>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</si>
  <si>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</si>
  <si>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</si>
  <si>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</si>
  <si>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</si>
  <si>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</si>
  <si>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</si>
  <si>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</si>
  <si>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</si>
  <si>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</si>
  <si>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</si>
  <si>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</si>
  <si>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</si>
  <si>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</si>
  <si>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</si>
  <si>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</si>
  <si>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</si>
  <si>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</si>
  <si>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</si>
  <si>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</si>
  <si>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</si>
  <si>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</si>
  <si>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</si>
  <si>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</si>
  <si>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</si>
  <si>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</si>
  <si>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</si>
  <si>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</si>
  <si>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</si>
  <si>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</si>
  <si>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</si>
  <si>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</si>
  <si>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</si>
  <si>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</si>
  <si>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</si>
  <si>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</si>
  <si>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</si>
  <si>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</si>
  <si>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</si>
  <si>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</si>
  <si>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</si>
  <si>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</si>
  <si>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</si>
  <si>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</si>
  <si>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</si>
  <si>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</si>
  <si>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</si>
  <si>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</si>
  <si>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</si>
  <si>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</si>
  <si>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</si>
  <si>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</si>
  <si>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</si>
  <si>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</si>
  <si>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</si>
  <si>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</si>
  <si>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</si>
  <si>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</si>
  <si>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</si>
  <si>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</si>
  <si>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</si>
  <si>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</si>
  <si>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</si>
  <si>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</si>
  <si>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</si>
  <si>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</si>
  <si>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</si>
  <si>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</si>
  <si>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</si>
  <si>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</si>
  <si>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</si>
  <si>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</si>
  <si>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</si>
  <si>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</si>
  <si>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</si>
  <si>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</si>
  <si>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</si>
  <si>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</si>
  <si>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</si>
  <si>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</si>
  <si>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</si>
  <si>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</si>
  <si>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</si>
  <si>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</si>
  <si>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</si>
  <si>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</si>
  <si>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</si>
  <si>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</si>
  <si>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</si>
  <si>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</si>
  <si>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</si>
  <si>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</si>
  <si>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</si>
  <si>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</si>
  <si>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</si>
  <si>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</si>
  <si>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</si>
  <si>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</si>
  <si>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</si>
  <si>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</si>
  <si>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</si>
  <si>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</si>
  <si>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</si>
  <si>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</si>
  <si>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</si>
  <si>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</si>
  <si>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</si>
  <si>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</si>
  <si>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</si>
  <si>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</si>
  <si>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</si>
  <si>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</si>
  <si>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</si>
  <si>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</si>
  <si>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</si>
  <si>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</si>
  <si>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</si>
  <si>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</si>
  <si>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</si>
  <si>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</si>
  <si>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</si>
  <si>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</si>
  <si>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</si>
  <si>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</si>
  <si>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</si>
  <si>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</si>
  <si>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</si>
  <si>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</si>
  <si>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</si>
  <si>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</si>
  <si>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</si>
  <si>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</si>
  <si>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</si>
  <si>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</si>
  <si>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</si>
  <si>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</si>
  <si>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</si>
  <si>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</si>
  <si>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</si>
  <si>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</si>
  <si>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</si>
  <si>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</si>
  <si>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</si>
  <si>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</si>
  <si>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</si>
  <si>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</si>
  <si>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</si>
  <si>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</si>
  <si>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</si>
  <si>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</si>
  <si>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</si>
  <si>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</si>
  <si>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</si>
  <si>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</si>
  <si>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</si>
  <si>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</si>
  <si>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</si>
  <si>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</si>
  <si>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</si>
  <si>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</si>
  <si>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</si>
  <si>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</si>
  <si>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</si>
  <si>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</si>
  <si>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</si>
  <si>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</si>
  <si>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</si>
  <si>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</si>
  <si>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</si>
  <si>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</si>
  <si>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</si>
  <si>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</si>
  <si>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</si>
  <si>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</si>
  <si>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</si>
  <si>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</si>
  <si>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</si>
  <si>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</si>
  <si>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</si>
  <si>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</si>
  <si>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</si>
  <si>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</si>
  <si>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</si>
  <si>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</si>
  <si>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</si>
  <si>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</si>
  <si>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</si>
  <si>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</si>
  <si>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</si>
  <si>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</si>
  <si>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</si>
  <si>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</si>
  <si>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</si>
  <si>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</si>
  <si>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</si>
  <si>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</si>
  <si>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</si>
  <si>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</si>
  <si>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</si>
  <si>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</si>
  <si>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</si>
  <si>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</si>
  <si>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</si>
  <si>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</si>
  <si>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</si>
  <si>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</si>
  <si>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</si>
  <si>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</si>
  <si>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</si>
  <si>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</si>
  <si>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</si>
  <si>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</si>
  <si>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</si>
  <si>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</si>
  <si>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</si>
  <si>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</si>
  <si>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</si>
  <si>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</si>
  <si>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</si>
  <si>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</si>
  <si>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</si>
  <si>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</si>
  <si>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</si>
  <si>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</si>
  <si>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</si>
  <si>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</si>
  <si>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</si>
  <si>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</si>
  <si>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</si>
  <si>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</si>
  <si>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</si>
  <si>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</si>
  <si>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</si>
  <si>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</si>
  <si>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</si>
  <si>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</si>
  <si>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</si>
  <si>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</si>
  <si>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</si>
  <si>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</si>
  <si>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</si>
  <si>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</si>
  <si>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</si>
  <si>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</si>
  <si>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</si>
  <si>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</si>
  <si>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</si>
  <si>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</si>
  <si>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</si>
  <si>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</si>
  <si>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</si>
  <si>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</si>
  <si>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</si>
  <si>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</si>
  <si>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</si>
  <si>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</si>
  <si>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</si>
  <si>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</si>
  <si>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</si>
  <si>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</si>
  <si>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</si>
  <si>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</si>
  <si>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</si>
  <si>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</si>
  <si>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</si>
  <si>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</si>
  <si>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</si>
  <si>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</si>
  <si>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</si>
  <si>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</si>
  <si>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</si>
  <si>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</si>
  <si>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</si>
  <si>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</si>
  <si>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</si>
  <si>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</si>
  <si>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</si>
  <si>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</si>
  <si>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</si>
  <si>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</si>
  <si>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</si>
  <si>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</si>
  <si>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</si>
  <si>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</si>
  <si>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</si>
  <si>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</si>
  <si>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</si>
  <si>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</si>
  <si>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</si>
  <si>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</si>
  <si>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</si>
  <si>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</si>
  <si>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</si>
  <si>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</si>
  <si>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</si>
  <si>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</si>
  <si>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</si>
  <si>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</si>
  <si>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</si>
  <si>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</si>
  <si>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</si>
  <si>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</si>
  <si>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</si>
  <si>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</si>
  <si>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</si>
  <si>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</si>
  <si>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</si>
  <si>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</si>
  <si>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</si>
  <si>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</si>
  <si>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</si>
  <si>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</si>
  <si>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</si>
  <si>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</si>
  <si>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</si>
  <si>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</si>
  <si>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</si>
  <si>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</si>
  <si>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</si>
  <si>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</si>
  <si>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</si>
  <si>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</si>
  <si>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</si>
  <si>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</si>
  <si>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</si>
  <si>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</si>
  <si>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</si>
  <si>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</si>
  <si>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</si>
  <si>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</si>
  <si>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</si>
  <si>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</si>
  <si>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</si>
  <si>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</si>
  <si>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</si>
  <si>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</si>
  <si>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</si>
  <si>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</si>
  <si>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</si>
  <si>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</si>
  <si>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</si>
  <si>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</si>
  <si>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</si>
  <si>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</si>
  <si>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</si>
  <si>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</si>
  <si>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</si>
  <si>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</si>
  <si>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</si>
  <si>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</si>
  <si>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</si>
  <si>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</si>
  <si>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</si>
  <si>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</si>
  <si>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</si>
  <si>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</si>
  <si>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</si>
  <si>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</si>
  <si>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</si>
  <si>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</si>
  <si>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</si>
  <si>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</si>
  <si>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</si>
  <si>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</si>
  <si>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</si>
  <si>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</si>
  <si>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</si>
  <si>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</si>
  <si>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</si>
  <si>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</si>
  <si>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</si>
  <si>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</si>
  <si>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</si>
  <si>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</si>
  <si>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</si>
  <si>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</si>
  <si>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</si>
  <si>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</si>
  <si>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</si>
  <si>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</si>
  <si>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</si>
  <si>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</si>
  <si>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</si>
  <si>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</si>
  <si>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</si>
  <si>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</si>
  <si>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</si>
  <si>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</si>
  <si>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</si>
  <si>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</si>
  <si>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</si>
  <si>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</si>
  <si>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</si>
  <si>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</si>
  <si>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</si>
  <si>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</si>
  <si>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</si>
  <si>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</si>
  <si>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</si>
  <si>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</si>
  <si>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</si>
  <si>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</si>
  <si>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</si>
  <si>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</si>
  <si>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</si>
  <si>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</si>
  <si>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</si>
  <si>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</si>
  <si>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</si>
  <si>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</si>
  <si>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</si>
  <si>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</si>
  <si>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</si>
  <si>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</si>
  <si>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</si>
  <si>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</si>
  <si>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</si>
  <si>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</si>
  <si>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</si>
  <si>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</si>
  <si>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</si>
  <si>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</si>
  <si>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</si>
  <si>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</si>
  <si>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</si>
  <si>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</si>
  <si>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</si>
  <si>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</si>
  <si>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</si>
  <si>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</si>
  <si>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</si>
  <si>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</si>
  <si>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</si>
  <si>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</si>
  <si>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</si>
  <si>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</si>
  <si>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</si>
  <si>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</si>
  <si>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</si>
  <si>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</si>
  <si>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</si>
  <si>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</si>
  <si>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</si>
  <si>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</si>
  <si>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</si>
  <si>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</si>
  <si>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</si>
  <si>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</si>
  <si>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</si>
  <si>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</si>
  <si>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</si>
  <si>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</si>
  <si>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</si>
  <si>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</si>
  <si>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</si>
  <si>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</si>
  <si>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</si>
  <si>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</si>
  <si>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</si>
  <si>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</si>
  <si>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</si>
  <si>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</si>
  <si>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</si>
  <si>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</si>
  <si>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</si>
  <si>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</si>
  <si>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</si>
  <si>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</si>
  <si>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</si>
  <si>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</si>
  <si>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</si>
  <si>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</si>
  <si>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</si>
  <si>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</si>
  <si>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</si>
  <si>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</si>
  <si>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</si>
  <si>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</si>
  <si>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</si>
  <si>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</si>
  <si>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</si>
  <si>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</si>
  <si>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</si>
  <si>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</si>
  <si>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</si>
  <si>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</si>
  <si>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</si>
  <si>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</si>
  <si>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</si>
  <si>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</si>
  <si>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</si>
  <si>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</si>
  <si>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</si>
  <si>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</si>
  <si>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</si>
  <si>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</si>
  <si>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</si>
  <si>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</si>
  <si>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</si>
  <si>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</si>
  <si>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</si>
  <si>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</si>
  <si>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</si>
  <si>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</si>
  <si>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</si>
  <si>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</si>
  <si>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</si>
  <si>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</si>
  <si>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</si>
  <si>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</si>
  <si>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</si>
  <si>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</si>
  <si>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</si>
  <si>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</si>
  <si>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</si>
  <si>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</si>
  <si>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</si>
  <si>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</si>
  <si>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</si>
  <si>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</si>
  <si>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</si>
  <si>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</si>
  <si>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</si>
  <si>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</si>
  <si>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</si>
  <si>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</si>
  <si>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</si>
  <si>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</si>
  <si>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</si>
  <si>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</si>
  <si>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</si>
  <si>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</si>
  <si>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</si>
  <si>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</si>
  <si>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</si>
  <si>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</si>
  <si>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</si>
  <si>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</si>
  <si>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</si>
  <si>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</si>
  <si>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</si>
  <si>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</si>
  <si>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</si>
  <si>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</si>
  <si>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</si>
  <si>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</si>
  <si>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</si>
  <si>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</si>
  <si>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</si>
  <si>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</si>
  <si>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</si>
  <si>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</si>
  <si>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</si>
  <si>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</si>
  <si>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</si>
  <si>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</si>
  <si>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</si>
  <si>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</si>
  <si>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</si>
  <si>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</si>
  <si>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</si>
  <si>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</si>
  <si>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</si>
  <si>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</si>
  <si>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</si>
  <si>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</si>
  <si>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</si>
  <si>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</si>
  <si>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</si>
  <si>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</si>
  <si>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</si>
  <si>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</si>
  <si>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</si>
  <si>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</si>
  <si>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</si>
  <si>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</si>
  <si>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</si>
  <si>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</si>
  <si>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</si>
  <si>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</si>
  <si>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</si>
  <si>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</si>
  <si>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</si>
  <si>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</si>
  <si>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</si>
  <si>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</si>
  <si>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</si>
  <si>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</si>
  <si>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</si>
  <si>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</si>
  <si>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</si>
  <si>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</si>
  <si>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</si>
  <si>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</si>
  <si>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</si>
  <si>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</si>
  <si>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</si>
  <si>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</si>
  <si>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</si>
  <si>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</si>
  <si>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</si>
  <si>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</si>
  <si>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</si>
  <si>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</si>
  <si>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</si>
  <si>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</si>
  <si>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</si>
  <si>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</si>
  <si>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</si>
  <si>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</si>
  <si>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</si>
  <si>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</si>
  <si>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</si>
  <si>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</si>
  <si>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</si>
  <si>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</si>
  <si>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</si>
  <si>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</si>
  <si>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</si>
  <si>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</si>
  <si>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</si>
  <si>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</si>
  <si>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</si>
  <si>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</si>
  <si>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</si>
  <si>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</si>
  <si>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</si>
  <si>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</si>
  <si>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</si>
  <si>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</si>
  <si>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</si>
  <si>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</si>
  <si>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</si>
  <si>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</si>
  <si>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</si>
  <si>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</si>
  <si>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</si>
  <si>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</si>
  <si>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</si>
  <si>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</si>
  <si>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</si>
  <si>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</si>
  <si>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</si>
  <si>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</si>
  <si>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</si>
  <si>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</si>
  <si>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</si>
  <si>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</si>
  <si>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</si>
  <si>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</si>
  <si>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</si>
  <si>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</si>
  <si>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</si>
  <si>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</si>
  <si>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</si>
  <si>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</si>
  <si>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</si>
  <si>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</si>
  <si>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</si>
  <si>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</si>
  <si>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</si>
  <si>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</si>
  <si>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</si>
  <si>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</si>
  <si>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</si>
  <si>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</si>
  <si>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</si>
  <si>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</si>
  <si>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</si>
  <si>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</si>
  <si>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</si>
  <si>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</si>
  <si>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</si>
  <si>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</si>
  <si>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</si>
  <si>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</si>
  <si>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</si>
  <si>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</si>
  <si>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</si>
  <si>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</si>
  <si>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</si>
  <si>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</si>
  <si>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</si>
  <si>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</si>
  <si>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</si>
  <si>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</si>
  <si>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</si>
  <si>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</si>
  <si>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</si>
  <si>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</si>
  <si>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</si>
  <si>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</si>
  <si>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</si>
  <si>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</si>
  <si>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</si>
  <si>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</si>
  <si>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</si>
  <si>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</si>
  <si>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</si>
  <si>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</si>
  <si>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</si>
  <si>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</si>
  <si>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</si>
  <si>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</si>
  <si>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</si>
  <si>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</si>
  <si>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</si>
  <si>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</si>
  <si>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</si>
  <si>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</si>
  <si>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</si>
  <si>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</si>
  <si>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</si>
  <si>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</si>
  <si>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</si>
  <si>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</si>
  <si>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</si>
  <si>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</si>
  <si>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</si>
  <si>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</si>
  <si>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</si>
  <si>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</si>
  <si>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</si>
  <si>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</si>
  <si>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</si>
  <si>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</si>
  <si>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</si>
  <si>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</si>
  <si>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</si>
  <si>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</si>
  <si>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</si>
  <si>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</si>
  <si>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</si>
  <si>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</si>
  <si>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</si>
  <si>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</si>
  <si>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</si>
  <si>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</si>
  <si>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</si>
  <si>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</si>
  <si>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</si>
  <si>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</si>
  <si>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</si>
  <si>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</si>
  <si>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</si>
  <si>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</si>
  <si>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</si>
  <si>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</si>
  <si>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</si>
  <si>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</si>
  <si>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</si>
  <si>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</si>
  <si>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</si>
  <si>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</si>
  <si>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</si>
  <si>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</si>
  <si>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</si>
  <si>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</si>
  <si>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</si>
  <si>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</si>
  <si>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</si>
  <si>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</si>
  <si>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</si>
  <si>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</si>
  <si>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</si>
  <si>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</si>
  <si>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</si>
  <si>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</si>
  <si>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</si>
  <si>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</si>
  <si>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</si>
  <si>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</si>
  <si>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</si>
  <si>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</si>
  <si>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</si>
  <si>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</si>
  <si>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</si>
  <si>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</si>
  <si>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</si>
  <si>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</si>
  <si>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</si>
  <si>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</si>
  <si>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</si>
  <si>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</si>
  <si>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</si>
  <si>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</si>
  <si>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</si>
  <si>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</si>
  <si>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</si>
  <si>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</si>
  <si>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</si>
  <si>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</si>
  <si>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</si>
  <si>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</si>
  <si>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</si>
  <si>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</si>
  <si>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</si>
  <si>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</si>
  <si>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</si>
  <si>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</si>
  <si>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</si>
  <si>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</si>
  <si>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</si>
  <si>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</si>
  <si>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</si>
  <si>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</si>
  <si>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</si>
  <si>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</si>
  <si>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</si>
  <si>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</si>
  <si>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</si>
  <si>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</si>
  <si>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</si>
  <si>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</si>
  <si>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</si>
  <si>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</si>
  <si>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</si>
  <si>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</si>
  <si>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</si>
  <si>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</si>
  <si>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</si>
  <si>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</si>
  <si>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</si>
  <si>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</si>
  <si>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</si>
  <si>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</si>
  <si>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</si>
  <si>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</si>
  <si>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</si>
  <si>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</si>
  <si>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</si>
  <si>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</si>
  <si>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</si>
  <si>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</si>
  <si>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</si>
  <si>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</si>
  <si>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</si>
  <si>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</si>
  <si>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</si>
  <si>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</si>
  <si>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</si>
  <si>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</si>
  <si>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</si>
  <si>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</si>
  <si>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</si>
  <si>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</si>
  <si>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</si>
  <si>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</si>
  <si>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</si>
  <si>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</si>
  <si>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</si>
  <si>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</si>
  <si>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</si>
  <si>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</si>
  <si>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</si>
  <si>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</si>
  <si>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</si>
  <si>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</si>
  <si>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</si>
  <si>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</si>
  <si>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</si>
  <si>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</si>
  <si>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</si>
  <si>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</si>
  <si>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</si>
  <si>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</si>
  <si>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</si>
  <si>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</si>
  <si>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</si>
  <si>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</si>
  <si>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</si>
  <si>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</si>
  <si>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</si>
  <si>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</si>
  <si>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</si>
  <si>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</si>
  <si>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</si>
  <si>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</si>
  <si>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</si>
  <si>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</si>
  <si>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</si>
  <si>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</si>
  <si>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</si>
  <si>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</si>
  <si>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</si>
  <si>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</si>
  <si>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</si>
  <si>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</si>
  <si>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</si>
  <si>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</si>
  <si>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</si>
  <si>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</si>
  <si>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</si>
  <si>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</si>
  <si>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</si>
  <si>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</si>
  <si>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</si>
  <si>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</si>
  <si>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</si>
  <si>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</si>
  <si>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</si>
  <si>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</si>
  <si>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</si>
  <si>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</si>
  <si>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</si>
  <si>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</si>
  <si>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</si>
  <si>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</si>
  <si>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</si>
  <si>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</si>
  <si>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</si>
  <si>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</si>
  <si>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</si>
  <si>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</si>
  <si>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</si>
  <si>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</si>
  <si>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</si>
  <si>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</si>
  <si>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</si>
  <si>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</si>
  <si>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</si>
  <si>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</si>
  <si>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</si>
  <si>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</si>
  <si>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</si>
  <si>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</si>
  <si>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</si>
  <si>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</si>
  <si>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</si>
  <si>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</si>
  <si>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</si>
  <si>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</si>
  <si>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</si>
  <si>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</si>
  <si>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</si>
  <si>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</si>
  <si>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</si>
  <si>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</si>
  <si>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</si>
  <si>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</si>
  <si>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</si>
  <si>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</si>
  <si>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</si>
  <si>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</si>
  <si>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</si>
  <si>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</si>
  <si>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</si>
  <si>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</si>
  <si>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</si>
  <si>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</si>
  <si>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</si>
  <si>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</si>
  <si>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</si>
  <si>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</si>
  <si>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</si>
  <si>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</si>
  <si>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</si>
  <si>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</si>
  <si>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</si>
  <si>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</si>
  <si>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</si>
  <si>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</si>
  <si>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</si>
  <si>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</si>
  <si>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</si>
  <si>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</si>
  <si>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</si>
  <si>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</si>
  <si>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</si>
  <si>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</si>
  <si>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</si>
  <si>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</si>
  <si>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</si>
  <si>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</si>
  <si>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</si>
  <si>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</si>
  <si>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</si>
  <si>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</si>
  <si>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</si>
  <si>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</si>
  <si>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</si>
  <si>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</si>
  <si>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</si>
  <si>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</si>
  <si>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</si>
  <si>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</si>
  <si>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</si>
  <si>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</si>
  <si>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</si>
  <si>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</si>
  <si>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</si>
  <si>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</si>
  <si>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</si>
  <si>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</si>
  <si>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</si>
  <si>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</si>
  <si>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</si>
  <si>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</si>
  <si>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</si>
  <si>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</si>
  <si>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</si>
  <si>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</si>
  <si>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</si>
  <si>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</si>
  <si>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</si>
  <si>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</si>
  <si>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</si>
  <si>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</si>
  <si>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</si>
  <si>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</si>
  <si>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</si>
  <si>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</si>
  <si>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</si>
  <si>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</si>
  <si>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</si>
  <si>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</si>
  <si>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</si>
  <si>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</si>
  <si>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</si>
  <si>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</si>
  <si>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</si>
  <si>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</si>
  <si>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</si>
  <si>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</si>
  <si>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</si>
  <si>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</si>
  <si>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</si>
  <si>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</si>
  <si>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</si>
  <si>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</si>
  <si>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</si>
  <si>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</si>
  <si>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</si>
  <si>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</si>
  <si>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</si>
  <si>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</si>
  <si>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</si>
  <si>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</si>
  <si>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</si>
  <si>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</si>
  <si>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</si>
  <si>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</si>
  <si>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</si>
  <si>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</si>
  <si>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</si>
  <si>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</si>
  <si>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</si>
  <si>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</si>
  <si>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</si>
  <si>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</si>
  <si>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</si>
  <si>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</si>
  <si>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</si>
  <si>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</si>
  <si>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</si>
  <si>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</si>
  <si>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</si>
  <si>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</si>
  <si>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</si>
  <si>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</si>
  <si>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</si>
  <si>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</si>
  <si>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</si>
  <si>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</si>
  <si>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</si>
  <si>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</si>
  <si>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</si>
  <si>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</si>
  <si>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</si>
  <si>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</si>
  <si>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</si>
  <si>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</si>
  <si>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</si>
  <si>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</si>
  <si>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</si>
  <si>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</si>
  <si>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</si>
  <si>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</si>
  <si>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</si>
  <si>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</si>
  <si>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</si>
  <si>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</si>
  <si>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</si>
  <si>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</si>
  <si>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</si>
  <si>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</si>
  <si>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</si>
  <si>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</si>
  <si>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</si>
  <si>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</si>
  <si>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</si>
  <si>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</si>
  <si>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</si>
  <si>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</si>
  <si>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</si>
  <si>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</si>
  <si>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</si>
  <si>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</si>
  <si>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</si>
  <si>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</si>
  <si>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</si>
  <si>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</si>
  <si>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</si>
  <si>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</si>
  <si>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</si>
  <si>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</si>
  <si>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</si>
  <si>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</si>
  <si>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</si>
  <si>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</si>
  <si>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</si>
  <si>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</si>
  <si>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</si>
  <si>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</si>
  <si>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</si>
  <si>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</si>
  <si>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</si>
  <si>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</si>
  <si>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</si>
  <si>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</si>
  <si>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</si>
  <si>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</si>
  <si>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</si>
  <si>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</si>
  <si>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</si>
  <si>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</si>
  <si>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</si>
  <si>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</si>
  <si>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</si>
  <si>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</si>
  <si>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</si>
  <si>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</si>
  <si>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</si>
  <si>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</si>
  <si>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</si>
  <si>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</si>
  <si>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</si>
  <si>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</si>
  <si>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</si>
  <si>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</si>
  <si>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</si>
  <si>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</si>
  <si>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</si>
  <si>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</si>
  <si>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</si>
  <si>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</si>
  <si>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</si>
  <si>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</si>
  <si>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</si>
  <si>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</si>
  <si>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</si>
  <si>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</si>
  <si>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</si>
  <si>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</si>
  <si>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</si>
  <si>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</si>
  <si>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</si>
  <si>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</si>
  <si>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</si>
  <si>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</si>
  <si>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</si>
  <si>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</si>
  <si>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</si>
  <si>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</si>
  <si>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</si>
  <si>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</si>
  <si>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</si>
  <si>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</si>
  <si>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</si>
  <si>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</si>
  <si>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</si>
  <si>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</si>
  <si>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</si>
  <si>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</si>
  <si>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</si>
  <si>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</si>
  <si>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</si>
  <si>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</si>
  <si>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</si>
  <si>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</si>
  <si>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</si>
  <si>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</si>
  <si>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</si>
  <si>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</si>
  <si>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</si>
  <si>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</si>
  <si>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</si>
  <si>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</si>
  <si>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</si>
  <si>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</si>
  <si>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</si>
  <si>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</si>
  <si>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</si>
  <si>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</si>
  <si>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</si>
  <si>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</si>
  <si>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</si>
  <si>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</si>
  <si>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</si>
  <si>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</si>
  <si>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</si>
  <si>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</si>
  <si>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</si>
  <si>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</si>
  <si>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</si>
  <si>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</si>
  <si>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</si>
  <si>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</si>
  <si>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</si>
  <si>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</si>
  <si>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</si>
  <si>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</si>
  <si>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</si>
  <si>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</si>
  <si>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</si>
  <si>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</si>
  <si>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</si>
  <si>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</si>
  <si>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</si>
  <si>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</si>
  <si>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</si>
  <si>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</si>
  <si>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</si>
  <si>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</si>
  <si>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</si>
  <si>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</si>
  <si>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</si>
  <si>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</si>
  <si>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</si>
  <si>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</si>
  <si>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</si>
  <si>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</si>
  <si>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</si>
  <si>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</si>
  <si>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</si>
  <si>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</si>
  <si>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</si>
  <si>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</si>
  <si>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</si>
  <si>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</si>
  <si>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</si>
  <si>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</si>
  <si>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</si>
  <si>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</si>
  <si>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</si>
  <si>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</si>
  <si>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</si>
  <si>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</si>
  <si>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</si>
  <si>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</si>
  <si>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</si>
  <si>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</si>
  <si>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</si>
  <si>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</si>
  <si>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</si>
  <si>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</si>
  <si>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</si>
  <si>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</si>
  <si>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</si>
  <si>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</si>
  <si>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</si>
  <si>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</si>
  <si>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</si>
  <si>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</si>
  <si>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</si>
  <si>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</si>
  <si>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</si>
  <si>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</si>
  <si>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</si>
  <si>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</si>
  <si>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</si>
  <si>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</si>
  <si>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</si>
  <si>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</si>
  <si>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</si>
  <si>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</si>
  <si>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</si>
  <si>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</si>
  <si>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</si>
  <si>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</si>
  <si>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</si>
  <si>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</si>
  <si>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</si>
  <si>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</si>
  <si>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</si>
  <si>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</si>
  <si>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</si>
  <si>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</si>
  <si>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</si>
  <si>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</si>
  <si>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</si>
  <si>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</si>
  <si>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</si>
  <si>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</si>
  <si>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</si>
  <si>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</si>
  <si>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</si>
  <si>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</si>
  <si>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</si>
  <si>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</si>
  <si>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</si>
  <si>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</si>
  <si>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</si>
  <si>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</si>
  <si>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</si>
  <si>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</si>
  <si>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</si>
  <si>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</si>
  <si>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</si>
  <si>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</si>
  <si>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</si>
  <si>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</si>
  <si>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</si>
  <si>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</si>
  <si>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</si>
  <si>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</si>
  <si>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</si>
  <si>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</si>
  <si>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</si>
  <si>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</si>
  <si>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</si>
  <si>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</si>
  <si>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</si>
  <si>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</si>
  <si>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</si>
  <si>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</si>
  <si>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</si>
  <si>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</si>
  <si>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</si>
  <si>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</si>
  <si>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</si>
  <si>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</si>
  <si>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</si>
  <si>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</si>
  <si>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</si>
  <si>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</si>
  <si>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</si>
  <si>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</si>
  <si>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</si>
  <si>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</si>
  <si>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</si>
  <si>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</si>
  <si>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</si>
  <si>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</si>
  <si>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</si>
  <si>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</si>
  <si>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</si>
  <si>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</si>
  <si>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</si>
  <si>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</si>
  <si>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</si>
  <si>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</si>
  <si>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</si>
  <si>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</si>
  <si>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</si>
  <si>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</si>
  <si>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</si>
  <si>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</si>
  <si>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</si>
  <si>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</si>
  <si>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</si>
  <si>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</si>
  <si>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</si>
  <si>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</si>
  <si>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</si>
  <si>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</si>
  <si>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</si>
  <si>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</si>
  <si>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</si>
  <si>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</si>
  <si>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</si>
  <si>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</si>
  <si>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</si>
  <si>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</si>
  <si>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</si>
  <si>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</si>
  <si>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</si>
  <si>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</si>
  <si>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</si>
  <si>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</si>
  <si>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</si>
  <si>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</si>
  <si>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</si>
  <si>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</si>
  <si>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</si>
  <si>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</si>
  <si>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</si>
  <si>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</si>
  <si>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</si>
  <si>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</si>
  <si>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</si>
  <si>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</si>
  <si>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</si>
  <si>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</si>
  <si>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</si>
  <si>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</si>
  <si>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</si>
  <si>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</si>
  <si>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</si>
  <si>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</si>
  <si>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</si>
  <si>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</si>
  <si>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</si>
  <si>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</si>
  <si>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</si>
  <si>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</si>
  <si>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</si>
  <si>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</si>
  <si>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</si>
  <si>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</si>
  <si>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</si>
  <si>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</si>
  <si>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</si>
  <si>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</si>
  <si>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</si>
  <si>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</si>
  <si>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</si>
  <si>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</si>
  <si>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</si>
  <si>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</si>
  <si>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</si>
  <si>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</si>
  <si>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</si>
  <si>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</si>
  <si>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</si>
  <si>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</si>
  <si>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</si>
  <si>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</si>
  <si>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</si>
  <si>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</si>
  <si>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</si>
  <si>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</si>
  <si>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</si>
  <si>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</si>
  <si>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</si>
  <si>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</si>
  <si>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</si>
  <si>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</si>
  <si>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</si>
  <si>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</si>
  <si>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</si>
  <si>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</si>
  <si>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</si>
  <si>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</si>
  <si>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</si>
  <si>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</si>
  <si>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</si>
  <si>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</si>
  <si>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</si>
  <si>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</si>
  <si>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</si>
  <si>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</si>
  <si>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</si>
  <si>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</si>
  <si>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</si>
  <si>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</si>
  <si>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</si>
  <si>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</si>
  <si>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</si>
  <si>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</si>
  <si>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</si>
  <si>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</si>
  <si>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</si>
  <si>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</si>
  <si>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</si>
  <si>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</si>
  <si>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</si>
  <si>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</si>
  <si>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</si>
  <si>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</si>
  <si>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</si>
  <si>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</si>
  <si>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</si>
  <si>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</si>
  <si>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</si>
  <si>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</si>
  <si>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</si>
  <si>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</si>
  <si>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</si>
  <si>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</si>
  <si>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</si>
  <si>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</si>
  <si>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</si>
  <si>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</si>
  <si>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</si>
  <si>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</si>
  <si>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</si>
  <si>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</si>
  <si>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</si>
  <si>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</si>
  <si>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</si>
  <si>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</si>
  <si>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</si>
  <si>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</si>
  <si>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</si>
  <si>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</si>
  <si>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</si>
  <si>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</si>
  <si>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</si>
  <si>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</si>
  <si>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</si>
  <si>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</si>
  <si>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</si>
  <si>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</si>
  <si>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</si>
  <si>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</si>
  <si>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</si>
  <si>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</si>
  <si>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</si>
  <si>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</si>
  <si>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</si>
  <si>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</si>
  <si>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</si>
  <si>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</si>
  <si>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</si>
  <si>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</si>
  <si>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</si>
  <si>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</si>
  <si>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</si>
  <si>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</si>
  <si>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</si>
  <si>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</si>
  <si>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</si>
  <si>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</si>
  <si>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</si>
  <si>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</si>
  <si>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</si>
  <si>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</si>
  <si>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</si>
  <si>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</si>
  <si>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</si>
  <si>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</si>
  <si>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</si>
  <si>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</si>
  <si>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</si>
  <si>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</si>
  <si>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</si>
  <si>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</si>
  <si>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</si>
  <si>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</si>
  <si>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</si>
  <si>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</si>
  <si>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</si>
  <si>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</si>
  <si>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</si>
  <si>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</si>
  <si>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</si>
  <si>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</si>
  <si>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</si>
  <si>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</si>
  <si>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</si>
  <si>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</si>
  <si>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</si>
  <si>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</si>
  <si>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</si>
  <si>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</si>
  <si>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</si>
  <si>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</si>
  <si>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</si>
  <si>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</si>
  <si>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</si>
  <si>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</si>
  <si>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</si>
  <si>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</si>
  <si>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</si>
  <si>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</si>
  <si>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</si>
  <si>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</si>
  <si>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</si>
  <si>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</si>
  <si>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</si>
  <si>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</si>
  <si>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</si>
  <si>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</si>
  <si>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</si>
  <si>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</si>
  <si>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</si>
  <si>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</si>
  <si>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</si>
  <si>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</si>
  <si>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</si>
  <si>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</si>
  <si>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</si>
  <si>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</si>
  <si>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</si>
  <si>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</si>
  <si>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</si>
  <si>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</si>
  <si>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</si>
  <si>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</si>
  <si>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</si>
  <si>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</si>
  <si>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</si>
  <si>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</si>
  <si>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</si>
  <si>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</si>
  <si>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</si>
  <si>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</si>
  <si>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</si>
  <si>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</si>
  <si>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</si>
  <si>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</si>
  <si>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</si>
  <si>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</si>
  <si>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</si>
  <si>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</si>
  <si>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</si>
  <si>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</si>
  <si>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</si>
  <si>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</si>
  <si>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</si>
  <si>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</si>
  <si>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</si>
  <si>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</si>
  <si>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</si>
  <si>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</si>
  <si>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</si>
  <si>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</si>
  <si>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</si>
  <si>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</si>
  <si>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</si>
  <si>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</si>
  <si>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</si>
  <si>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</si>
  <si>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</si>
  <si>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</si>
  <si>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</si>
  <si>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</si>
  <si>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</si>
  <si>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</si>
  <si>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</si>
  <si>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</si>
  <si>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</si>
  <si>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</si>
  <si>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</si>
  <si>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</si>
  <si>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</si>
  <si>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</si>
  <si>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</si>
  <si>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</si>
  <si>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</si>
  <si>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</si>
  <si>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</si>
  <si>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</si>
  <si>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</si>
  <si>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</si>
  <si>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</si>
  <si>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</si>
  <si>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</si>
  <si>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</si>
  <si>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</si>
  <si>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</si>
  <si>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</si>
  <si>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</si>
  <si>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</si>
  <si>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</si>
  <si>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</si>
  <si>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</si>
  <si>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</si>
  <si>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</si>
  <si>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</si>
  <si>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</si>
  <si>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</si>
  <si>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</si>
  <si>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</si>
  <si>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</si>
  <si>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</si>
  <si>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</si>
  <si>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</si>
  <si>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</si>
  <si>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</si>
  <si>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</si>
  <si>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</si>
  <si>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</si>
  <si>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</si>
  <si>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</si>
  <si>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</si>
  <si>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</si>
  <si>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</si>
  <si>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</si>
  <si>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</si>
  <si>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</si>
  <si>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</si>
  <si>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</si>
  <si>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</si>
  <si>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</si>
  <si>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</si>
  <si>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</si>
  <si>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</si>
  <si>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</si>
  <si>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</si>
  <si>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</si>
  <si>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</si>
  <si>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</si>
  <si>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</si>
  <si>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</si>
  <si>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</si>
  <si>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</si>
  <si>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</si>
  <si>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</si>
  <si>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</si>
  <si>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</si>
  <si>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</si>
  <si>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</si>
  <si>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</si>
  <si>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</si>
  <si>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</si>
  <si>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</si>
  <si>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</si>
  <si>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</si>
  <si>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</si>
  <si>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</si>
  <si>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</si>
  <si>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</si>
  <si>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</si>
  <si>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</si>
  <si>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</si>
  <si>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</si>
  <si>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</si>
  <si>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</si>
  <si>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</si>
  <si>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</si>
  <si>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</si>
  <si>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</si>
  <si>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</si>
  <si>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</si>
  <si>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</si>
  <si>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</si>
  <si>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</si>
  <si>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</si>
  <si>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</si>
  <si>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</si>
  <si>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</si>
  <si>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</si>
  <si>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</si>
  <si>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</si>
  <si>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</si>
  <si>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</si>
  <si>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</si>
  <si>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</si>
  <si>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</si>
  <si>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</si>
  <si>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</si>
  <si>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</si>
  <si>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</si>
  <si>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</si>
  <si>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</si>
  <si>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</si>
  <si>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</si>
  <si>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</si>
  <si>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</si>
  <si>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</si>
  <si>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</si>
  <si>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</si>
  <si>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</si>
  <si>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</si>
  <si>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</si>
  <si>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</si>
  <si>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</si>
  <si>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</si>
  <si>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</si>
  <si>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</si>
  <si>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</si>
  <si>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</si>
  <si>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</si>
  <si>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</si>
  <si>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</si>
  <si>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</si>
  <si>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</si>
  <si>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</si>
  <si>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</si>
  <si>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</si>
  <si>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</si>
  <si>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</si>
  <si>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</si>
  <si>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</si>
  <si>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</si>
  <si>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</si>
  <si>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</si>
  <si>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</si>
  <si>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</si>
  <si>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</si>
  <si>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</si>
  <si>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</si>
  <si>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</si>
  <si>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</si>
  <si>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</si>
  <si>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</si>
  <si>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</si>
  <si>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</si>
  <si>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</si>
  <si>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</si>
  <si>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</si>
  <si>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</si>
  <si>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</si>
  <si>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</si>
  <si>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</si>
  <si>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</si>
  <si>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</si>
  <si>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</si>
  <si>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</si>
  <si>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</si>
  <si>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</si>
  <si>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</si>
  <si>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</si>
  <si>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</si>
  <si>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</si>
  <si>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</si>
  <si>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</si>
  <si>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</si>
  <si>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</si>
  <si>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</si>
  <si>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</si>
  <si>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</si>
  <si>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</si>
  <si>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</si>
  <si>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</si>
  <si>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</si>
  <si>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</si>
  <si>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</si>
  <si>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</si>
  <si>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</si>
  <si>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</si>
  <si>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</si>
  <si>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</si>
  <si>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</si>
  <si>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</si>
  <si>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</si>
  <si>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</si>
  <si>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</si>
  <si>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</si>
  <si>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</si>
  <si>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</si>
  <si>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</si>
  <si>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</si>
  <si>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</si>
  <si>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</si>
  <si>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</si>
  <si>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</si>
  <si>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</si>
  <si>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</si>
  <si>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</si>
  <si>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</si>
  <si>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</si>
  <si>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</si>
  <si>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</si>
  <si>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</si>
  <si>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</si>
  <si>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</si>
  <si>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</si>
  <si>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</si>
  <si>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</si>
  <si>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</si>
  <si>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</si>
  <si>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</si>
  <si>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</si>
  <si>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</si>
  <si>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</si>
  <si>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</si>
  <si>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</si>
  <si>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</si>
  <si>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</si>
  <si>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</si>
  <si>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</si>
  <si>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</si>
  <si>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</si>
  <si>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</si>
  <si>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</si>
  <si>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</si>
  <si>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</si>
  <si>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</si>
  <si>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</si>
  <si>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</si>
  <si>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</si>
  <si>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</si>
  <si>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</si>
  <si>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</si>
  <si>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</si>
  <si>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</si>
  <si>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</si>
  <si>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</si>
  <si>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</si>
  <si>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</si>
  <si>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</si>
  <si>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</si>
  <si>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</si>
  <si>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</si>
  <si>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</si>
  <si>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</si>
  <si>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</si>
  <si>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</si>
  <si>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</si>
  <si>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</si>
  <si>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</si>
  <si>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</si>
  <si>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</si>
  <si>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</si>
  <si>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</si>
  <si>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</si>
  <si>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</si>
  <si>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</si>
  <si>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</si>
  <si>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</si>
  <si>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</si>
  <si>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</si>
  <si>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</si>
  <si>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</si>
  <si>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</si>
  <si>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</si>
  <si>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</si>
  <si>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</si>
  <si>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</si>
  <si>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</si>
  <si>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</si>
  <si>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</si>
  <si>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</si>
  <si>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</si>
  <si>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</si>
  <si>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</si>
  <si>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</si>
  <si>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</si>
  <si>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</si>
  <si>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</si>
  <si>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</si>
  <si>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</si>
  <si>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</si>
  <si>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</si>
  <si>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</si>
  <si>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</si>
  <si>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</si>
  <si>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</si>
  <si>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</si>
  <si>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</si>
  <si>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</si>
  <si>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</si>
  <si>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</si>
  <si>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</si>
  <si>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</si>
  <si>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</si>
  <si>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</si>
  <si>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</si>
  <si>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</si>
  <si>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</si>
  <si>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</si>
  <si>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</si>
  <si>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</si>
  <si>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</si>
  <si>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</si>
  <si>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</si>
  <si>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</si>
  <si>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</si>
  <si>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</si>
  <si>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</si>
  <si>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</si>
  <si>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</si>
  <si>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</si>
  <si>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</si>
  <si>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</si>
  <si>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</si>
  <si>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</si>
  <si>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</si>
  <si>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</si>
  <si>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</si>
  <si>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</si>
  <si>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</si>
  <si>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</si>
  <si>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</si>
  <si>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</si>
  <si>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</si>
  <si>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</si>
  <si>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</si>
  <si>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</si>
  <si>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</si>
  <si>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</si>
  <si>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</si>
  <si>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</si>
  <si>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</si>
  <si>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</si>
  <si>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</si>
  <si>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</si>
  <si>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</si>
  <si>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</si>
  <si>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</si>
  <si>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</si>
  <si>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</si>
  <si>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</si>
  <si>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</si>
  <si>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</si>
  <si>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</si>
  <si>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</si>
  <si>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</si>
  <si>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</si>
  <si>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</si>
  <si>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</si>
  <si>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</si>
  <si>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</si>
  <si>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</si>
  <si>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</si>
  <si>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</si>
  <si>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</si>
  <si>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</si>
  <si>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</si>
  <si>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</si>
  <si>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</si>
  <si>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</si>
  <si>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</si>
  <si>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</si>
  <si>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</si>
  <si>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</si>
  <si>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</si>
  <si>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</si>
  <si>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</si>
  <si>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</si>
  <si>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</si>
  <si>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</si>
  <si>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</si>
  <si>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</si>
  <si>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</si>
  <si>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</si>
  <si>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</si>
  <si>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</si>
  <si>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</si>
  <si>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</si>
  <si>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</si>
  <si>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</si>
  <si>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</si>
  <si>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</si>
  <si>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</si>
  <si>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</si>
  <si>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</si>
  <si>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</si>
  <si>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</si>
  <si>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</si>
  <si>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</si>
  <si>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</si>
  <si>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</si>
  <si>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</si>
  <si>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</si>
  <si>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</si>
  <si>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</si>
  <si>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</si>
  <si>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</si>
  <si>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</si>
  <si>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</si>
  <si>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</si>
  <si>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</si>
  <si>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</si>
  <si>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</si>
  <si>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</si>
  <si>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</si>
  <si>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</si>
  <si>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</si>
  <si>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</si>
  <si>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</si>
  <si>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</si>
  <si>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</si>
  <si>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</si>
  <si>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</si>
  <si>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</si>
  <si>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</si>
  <si>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</si>
  <si>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</si>
  <si>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</si>
  <si>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</si>
  <si>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</si>
  <si>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</si>
  <si>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</si>
  <si>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</si>
  <si>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</si>
  <si>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</si>
  <si>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</si>
  <si>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</si>
  <si>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</si>
  <si>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</si>
  <si>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</si>
  <si>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</si>
  <si>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</si>
  <si>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</si>
  <si>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</si>
  <si>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</si>
  <si>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</si>
  <si>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</si>
  <si>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</si>
  <si>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</si>
  <si>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</si>
  <si>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</si>
  <si>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</si>
  <si>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</si>
  <si>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</si>
  <si>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</si>
  <si>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</si>
  <si>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</si>
  <si>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</si>
  <si>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</si>
  <si>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</si>
  <si>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</si>
  <si>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</si>
  <si>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</si>
  <si>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</si>
  <si>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</si>
  <si>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</si>
  <si>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</si>
  <si>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</si>
  <si>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</si>
  <si>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</si>
  <si>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</si>
  <si>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</si>
  <si>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</si>
  <si>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</si>
  <si>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</si>
  <si>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</si>
  <si>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</si>
  <si>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</si>
  <si>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</si>
  <si>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</si>
  <si>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</si>
  <si>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</si>
  <si>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</si>
  <si>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</si>
  <si>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</si>
  <si>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</si>
  <si>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</si>
  <si>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</si>
  <si>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</si>
  <si>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</si>
  <si>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</si>
  <si>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</si>
  <si>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</si>
  <si>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</si>
  <si>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</si>
  <si>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</si>
  <si>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</si>
  <si>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</si>
  <si>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</si>
  <si>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</si>
  <si>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</si>
  <si>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</si>
  <si>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</si>
  <si>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</si>
  <si>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</si>
  <si>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</si>
  <si>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</si>
  <si>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</si>
  <si>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</si>
  <si>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</si>
  <si>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</si>
  <si>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</si>
  <si>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</si>
  <si>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</si>
  <si>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</si>
  <si>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</si>
  <si>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</si>
  <si>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</si>
  <si>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</si>
  <si>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</si>
  <si>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</si>
  <si>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</si>
  <si>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</si>
  <si>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</si>
  <si>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</si>
  <si>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</si>
  <si>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</si>
  <si>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</si>
  <si>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</si>
  <si>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</si>
  <si>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</si>
  <si>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</si>
  <si>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</si>
  <si>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</si>
  <si>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</si>
  <si>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</si>
  <si>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</si>
  <si>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</si>
  <si>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</si>
  <si>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</si>
  <si>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</si>
  <si>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</si>
  <si>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</si>
  <si>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</si>
  <si>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</si>
  <si>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</si>
  <si>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</si>
  <si>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</si>
  <si>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</si>
  <si>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</si>
  <si>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</si>
  <si>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</si>
  <si>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</si>
  <si>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</si>
  <si>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</si>
  <si>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</si>
  <si>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</si>
  <si>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</si>
  <si>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</si>
  <si>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</si>
  <si>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</si>
  <si>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</si>
  <si>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</si>
  <si>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</si>
  <si>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</si>
  <si>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</si>
  <si>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</si>
  <si>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</si>
  <si>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</si>
  <si>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</si>
  <si>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</si>
  <si>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</si>
  <si>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</si>
  <si>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</si>
  <si>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</si>
  <si>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</si>
  <si>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</si>
  <si>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</si>
  <si>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</si>
  <si>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</si>
  <si>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</si>
  <si>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</si>
  <si>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</si>
  <si>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</si>
  <si>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</si>
  <si>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</si>
  <si>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</si>
  <si>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</si>
  <si>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</si>
  <si>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</si>
  <si>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</si>
  <si>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</si>
  <si>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</si>
  <si>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</si>
  <si>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</si>
  <si>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</si>
  <si>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</si>
  <si>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</si>
  <si>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</si>
  <si>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</si>
  <si>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</si>
  <si>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</si>
  <si>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</si>
  <si>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</si>
  <si>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</si>
  <si>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</si>
  <si>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</si>
  <si>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</si>
  <si>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</si>
  <si>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</si>
  <si>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</si>
  <si>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</si>
  <si>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</si>
  <si>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</si>
  <si>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</si>
  <si>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</si>
  <si>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</si>
  <si>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</si>
  <si>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</si>
  <si>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</si>
  <si>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</si>
  <si>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</si>
  <si>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</si>
  <si>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</si>
  <si>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</si>
  <si>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</si>
  <si>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</si>
  <si>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</si>
  <si>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</si>
  <si>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</si>
  <si>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</si>
  <si>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</si>
  <si>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</si>
  <si>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</si>
  <si>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</si>
  <si>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</si>
  <si>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</si>
  <si>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</si>
  <si>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</si>
  <si>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</si>
  <si>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</si>
  <si>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</si>
  <si>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</si>
  <si>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</si>
  <si>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</si>
  <si>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</si>
  <si>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</si>
  <si>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</si>
  <si>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</si>
  <si>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</si>
  <si>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</si>
  <si>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</si>
  <si>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</si>
  <si>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</si>
  <si>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</si>
  <si>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</si>
  <si>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</si>
  <si>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</si>
  <si>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</si>
  <si>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</si>
  <si>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</si>
  <si>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</si>
  <si>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</si>
  <si>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</si>
  <si>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</si>
  <si>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</si>
  <si>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</si>
  <si>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</si>
  <si>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</si>
  <si>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</si>
  <si>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</si>
  <si>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</si>
  <si>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</si>
  <si>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</si>
  <si>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</si>
  <si>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</si>
  <si>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</si>
  <si>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</si>
  <si>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</si>
  <si>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</si>
  <si>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</si>
  <si>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</si>
  <si>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</si>
  <si>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</si>
  <si>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</si>
  <si>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</si>
  <si>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</si>
  <si>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</si>
  <si>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</si>
  <si>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</si>
  <si>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</si>
  <si>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</si>
  <si>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</si>
  <si>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</si>
  <si>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</si>
  <si>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</si>
  <si>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</si>
  <si>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</si>
  <si>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</si>
  <si>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</si>
  <si>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</si>
  <si>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</si>
  <si>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</si>
  <si>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</si>
  <si>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</si>
  <si>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</si>
  <si>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</si>
  <si>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</si>
  <si>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</si>
  <si>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</si>
  <si>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</si>
  <si>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</si>
  <si>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</si>
  <si>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</si>
  <si>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</si>
  <si>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</si>
  <si>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</si>
  <si>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</si>
  <si>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</si>
  <si>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</si>
  <si>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</si>
  <si>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</si>
  <si>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</si>
  <si>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</si>
  <si>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</si>
  <si>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</si>
  <si>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</si>
  <si>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</si>
  <si>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</si>
  <si>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</si>
  <si>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</si>
  <si>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</si>
  <si>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</si>
  <si>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</si>
  <si>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</si>
  <si>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</si>
  <si>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</si>
  <si>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</si>
  <si>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</si>
  <si>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</si>
  <si>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</si>
  <si>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</si>
  <si>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</si>
  <si>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</si>
  <si>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</si>
  <si>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</si>
  <si>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</si>
  <si>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</si>
  <si>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</si>
  <si>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</si>
  <si>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</si>
  <si>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</si>
  <si>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</si>
  <si>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</si>
  <si>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</si>
  <si>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</si>
  <si>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</si>
  <si>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</si>
  <si>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</si>
  <si>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</si>
  <si>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</si>
  <si>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</si>
  <si>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</si>
  <si>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</si>
  <si>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</si>
  <si>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</si>
  <si>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</si>
  <si>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</si>
  <si>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</si>
  <si>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</si>
  <si>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</si>
  <si>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</si>
  <si>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</si>
  <si>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</si>
  <si>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</si>
  <si>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</si>
  <si>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</si>
  <si>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</si>
  <si>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</si>
  <si>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</si>
  <si>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</si>
  <si>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</si>
  <si>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</si>
  <si>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</si>
  <si>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</si>
  <si>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</si>
  <si>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</si>
  <si>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</si>
  <si>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</si>
  <si>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</si>
  <si>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</si>
  <si>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</si>
  <si>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</si>
  <si>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</si>
  <si>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</si>
  <si>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</si>
  <si>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</si>
  <si>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</si>
  <si>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</si>
  <si>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</si>
  <si>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</si>
  <si>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</si>
  <si>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</si>
  <si>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</si>
  <si>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</si>
  <si>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</si>
  <si>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</si>
  <si>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</si>
  <si>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</si>
  <si>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</si>
  <si>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</si>
  <si>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</si>
  <si>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</si>
  <si>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</si>
  <si>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</si>
  <si>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</si>
  <si>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</si>
  <si>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</si>
  <si>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</si>
  <si>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</si>
  <si>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</si>
  <si>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</si>
  <si>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</si>
  <si>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</si>
  <si>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</si>
  <si>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</si>
  <si>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</si>
  <si>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</si>
  <si>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</si>
  <si>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</si>
  <si>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</si>
  <si>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</si>
  <si>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</si>
  <si>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</si>
  <si>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</si>
  <si>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</si>
  <si>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</si>
  <si>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</si>
  <si>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</si>
  <si>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</si>
  <si>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</si>
  <si>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</si>
  <si>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</si>
  <si>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</si>
  <si>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</si>
  <si>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</si>
  <si>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</si>
  <si>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</si>
  <si>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</si>
  <si>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</si>
  <si>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</si>
  <si>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</si>
  <si>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</si>
  <si>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</si>
  <si>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</si>
  <si>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</si>
  <si>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</si>
  <si>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</si>
  <si>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</si>
  <si>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</si>
  <si>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</si>
  <si>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</si>
  <si>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</si>
  <si>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</si>
  <si>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</si>
  <si>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</si>
  <si>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</si>
  <si>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</si>
  <si>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</si>
  <si>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</si>
  <si>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</si>
  <si>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</si>
  <si>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</si>
  <si>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</si>
  <si>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</si>
  <si>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</si>
  <si>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</si>
  <si>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</si>
  <si>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</si>
  <si>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</si>
  <si>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</si>
  <si>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</si>
  <si>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</si>
  <si>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</si>
  <si>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</si>
  <si>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</si>
  <si>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</si>
  <si>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</si>
  <si>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</si>
  <si>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</si>
  <si>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</si>
  <si>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</si>
  <si>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</si>
  <si>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</si>
  <si>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</si>
  <si>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</si>
  <si>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</si>
  <si>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</si>
  <si>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</si>
  <si>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</si>
  <si>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</si>
  <si>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</si>
  <si>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</si>
  <si>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</si>
  <si>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</si>
  <si>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</si>
  <si>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</si>
  <si>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</si>
  <si>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</si>
  <si>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</si>
  <si>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</si>
  <si>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</si>
  <si>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</si>
  <si>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</si>
  <si>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</si>
  <si>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</si>
  <si>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</si>
  <si>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</si>
  <si>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</si>
  <si>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</si>
  <si>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</si>
  <si>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</si>
  <si>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</si>
  <si>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</si>
  <si>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</si>
  <si>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</si>
  <si>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</si>
  <si>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</si>
  <si>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</si>
  <si>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</si>
  <si>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</si>
  <si>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</si>
  <si>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</si>
  <si>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</si>
  <si>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</si>
  <si>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</si>
  <si>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</si>
  <si>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</si>
  <si>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</si>
  <si>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</si>
  <si>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</si>
  <si>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</si>
  <si>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</si>
  <si>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</si>
  <si>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</si>
  <si>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</si>
  <si>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</si>
  <si>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</si>
  <si>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</si>
  <si>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</si>
  <si>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</si>
  <si>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</si>
  <si>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</si>
  <si>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</si>
  <si>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</si>
  <si>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</si>
  <si>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</si>
  <si>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</si>
  <si>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</si>
  <si>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</si>
  <si>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</si>
  <si>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</si>
  <si>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</si>
  <si>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</si>
  <si>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</si>
  <si>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</si>
  <si>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</si>
  <si>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</si>
  <si>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</si>
  <si>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</si>
  <si>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</si>
  <si>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</si>
  <si>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</si>
  <si>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</si>
  <si>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</si>
  <si>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</si>
  <si>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</si>
  <si>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</si>
  <si>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</si>
  <si>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</si>
  <si>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</si>
  <si>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</si>
  <si>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</si>
  <si>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</si>
  <si>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</si>
  <si>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</si>
  <si>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</si>
  <si>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</si>
  <si>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</si>
  <si>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</si>
  <si>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</si>
  <si>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</si>
  <si>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</si>
  <si>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</si>
  <si>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</si>
  <si>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</si>
  <si>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</si>
  <si>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</si>
  <si>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</si>
  <si>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</si>
  <si>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</si>
  <si>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</si>
  <si>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</si>
  <si>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</si>
  <si>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</si>
  <si>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</si>
  <si>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</si>
  <si>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</si>
  <si>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</si>
  <si>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</si>
  <si>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</si>
  <si>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</si>
  <si>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</si>
  <si>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</si>
  <si>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</si>
  <si>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</si>
  <si>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</si>
  <si>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</si>
  <si>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</si>
  <si>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</si>
  <si>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</si>
  <si>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</si>
  <si>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</si>
  <si>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</si>
  <si>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</si>
  <si>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</si>
  <si>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</si>
  <si>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</si>
  <si>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</si>
  <si>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</si>
  <si>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</si>
  <si>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</si>
  <si>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</si>
  <si>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</si>
  <si>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</si>
  <si>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</si>
  <si>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</si>
  <si>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</si>
  <si>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</si>
  <si>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</si>
  <si>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</si>
  <si>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</si>
  <si>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</si>
  <si>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</si>
  <si>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</si>
  <si>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</si>
  <si>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</si>
  <si>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</si>
  <si>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</si>
  <si>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</si>
  <si>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</si>
  <si>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</si>
  <si>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</si>
  <si>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</si>
  <si>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</si>
  <si>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</si>
  <si>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</si>
  <si>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</si>
  <si>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</si>
  <si>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</si>
  <si>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</si>
  <si>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</si>
  <si>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</si>
  <si>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</si>
  <si>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</si>
  <si>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</si>
  <si>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</si>
  <si>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</si>
  <si>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</si>
  <si>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</si>
  <si>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</si>
  <si>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</si>
  <si>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</si>
  <si>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</si>
  <si>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</si>
  <si>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</si>
  <si>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</si>
  <si>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</si>
  <si>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</si>
  <si>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</si>
  <si>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</si>
  <si>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</si>
  <si>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</si>
  <si>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</si>
  <si>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</si>
  <si>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</si>
  <si>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</si>
  <si>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</si>
  <si>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</si>
  <si>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</si>
  <si>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</si>
  <si>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</si>
  <si>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</si>
  <si>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</si>
  <si>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</si>
  <si>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</si>
  <si>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</si>
  <si>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</si>
  <si>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</si>
  <si>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</si>
  <si>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</si>
  <si>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</si>
  <si>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</si>
  <si>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</si>
  <si>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</si>
  <si>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</si>
  <si>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</si>
  <si>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</si>
  <si>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</si>
  <si>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</si>
  <si>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</si>
  <si>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</si>
  <si>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</si>
  <si>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</si>
  <si>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</si>
  <si>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</si>
  <si>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</si>
  <si>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</si>
  <si>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</si>
  <si>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</si>
  <si>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</si>
  <si>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</si>
  <si>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</si>
  <si>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</si>
  <si>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</si>
  <si>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</si>
  <si>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</si>
  <si>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</si>
  <si>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</si>
  <si>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</si>
  <si>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</si>
  <si>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</si>
  <si>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</si>
  <si>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</si>
  <si>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</si>
  <si>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</si>
  <si>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</si>
  <si>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</si>
  <si>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</si>
  <si>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</si>
  <si>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</si>
  <si>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</si>
  <si>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</si>
  <si>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</si>
  <si>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</si>
  <si>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</si>
  <si>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</si>
  <si>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</si>
  <si>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</si>
  <si>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</si>
  <si>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</si>
  <si>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</si>
  <si>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</si>
  <si>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</si>
  <si>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</si>
  <si>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</si>
  <si>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</si>
  <si>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</si>
  <si>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</si>
  <si>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</si>
  <si>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</si>
  <si>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</si>
  <si>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</si>
  <si>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</si>
  <si>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</si>
  <si>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</si>
  <si>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</si>
  <si>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</si>
  <si>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</si>
  <si>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</si>
  <si>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</si>
  <si>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</si>
  <si>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</si>
  <si>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</si>
  <si>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</si>
  <si>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</si>
  <si>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</si>
  <si>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</si>
  <si>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</si>
  <si>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</si>
  <si>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</si>
  <si>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</si>
  <si>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</si>
  <si>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</si>
  <si>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</si>
  <si>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</si>
  <si>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</si>
  <si>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</si>
  <si>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</si>
  <si>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</si>
  <si>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</si>
  <si>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</si>
  <si>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</si>
  <si>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</si>
  <si>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</si>
  <si>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</si>
  <si>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</si>
  <si>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</si>
  <si>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</si>
  <si>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</si>
  <si>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</si>
  <si>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</si>
  <si>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</si>
  <si>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</si>
  <si>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</si>
  <si>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</si>
  <si>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</si>
  <si>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</si>
  <si>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</si>
  <si>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</si>
  <si>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</si>
  <si>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</si>
  <si>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</si>
  <si>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</si>
  <si>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</si>
  <si>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</si>
  <si>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</si>
  <si>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</si>
  <si>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</si>
  <si>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</si>
  <si>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</si>
  <si>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</si>
  <si>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</si>
  <si>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</si>
  <si>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</si>
  <si>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</si>
  <si>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</si>
  <si>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</si>
  <si>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</si>
  <si>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</si>
  <si>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</si>
  <si>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</si>
  <si>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</si>
  <si>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</si>
  <si>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</si>
  <si>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</si>
  <si>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</si>
  <si>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</si>
  <si>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</si>
  <si>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</si>
  <si>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</si>
  <si>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</si>
  <si>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</si>
  <si>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</si>
  <si>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</si>
  <si>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</si>
  <si>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</si>
  <si>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</si>
  <si>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</si>
  <si>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</si>
  <si>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</si>
  <si>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</si>
  <si>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</si>
  <si>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</si>
  <si>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</si>
  <si>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</si>
  <si>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</si>
  <si>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</si>
  <si>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</si>
  <si>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</si>
  <si>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</si>
  <si>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</si>
  <si>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</si>
  <si>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</si>
  <si>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</si>
  <si>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</si>
  <si>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</si>
  <si>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</si>
  <si>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</si>
  <si>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</si>
  <si>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</si>
  <si>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</si>
  <si>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</si>
  <si>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</si>
  <si>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</si>
  <si>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</si>
  <si>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</si>
  <si>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</si>
  <si>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</si>
  <si>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</si>
  <si>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</si>
  <si>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</si>
  <si>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</si>
  <si>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</si>
  <si>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</si>
  <si>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</si>
  <si>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</si>
  <si>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</si>
  <si>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</si>
  <si>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</si>
  <si>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</si>
  <si>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</si>
  <si>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</si>
  <si>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</si>
  <si>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</si>
  <si>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</si>
  <si>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</si>
  <si>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</si>
  <si>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</si>
  <si>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</si>
  <si>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</si>
  <si>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</si>
  <si>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</si>
  <si>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</si>
  <si>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</si>
  <si>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</si>
  <si>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</si>
  <si>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</si>
  <si>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</si>
  <si>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</si>
  <si>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</si>
  <si>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</si>
  <si>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</si>
  <si>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</si>
  <si>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</si>
  <si>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</si>
  <si>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</si>
  <si>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</si>
  <si>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</si>
  <si>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</si>
  <si>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</si>
  <si>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</si>
  <si>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</si>
  <si>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</si>
  <si>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</si>
  <si>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</si>
  <si>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</si>
  <si>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</si>
  <si>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</si>
  <si>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</si>
  <si>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</si>
  <si>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</si>
  <si>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</si>
  <si>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</si>
  <si>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</si>
  <si>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</si>
  <si>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</si>
  <si>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</si>
  <si>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</si>
  <si>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</si>
  <si>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</si>
  <si>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</si>
  <si>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</si>
  <si>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</si>
  <si>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</si>
  <si>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</si>
  <si>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</si>
  <si>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</si>
  <si>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</si>
  <si>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</si>
  <si>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</si>
  <si>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</si>
  <si>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</si>
  <si>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</si>
  <si>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</si>
  <si>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</si>
  <si>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</si>
  <si>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</si>
  <si>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</si>
  <si>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</si>
  <si>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</si>
  <si>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</si>
  <si>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</si>
  <si>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</si>
  <si>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</si>
  <si>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</si>
  <si>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</si>
  <si>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</si>
  <si>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</si>
  <si>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</si>
  <si>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</si>
  <si>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</si>
  <si>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</si>
  <si>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</si>
  <si>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</si>
  <si>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</si>
  <si>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</si>
  <si>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</si>
  <si>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</si>
  <si>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</si>
  <si>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</si>
  <si>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</si>
  <si>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</si>
  <si>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</si>
  <si>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</si>
  <si>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</si>
  <si>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</si>
  <si>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</si>
  <si>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</si>
  <si>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</si>
  <si>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</si>
  <si>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</si>
  <si>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</si>
  <si>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</si>
  <si>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</si>
  <si>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</si>
  <si>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</si>
  <si>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</si>
  <si>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</si>
  <si>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</si>
  <si>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</si>
  <si>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</si>
  <si>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</si>
  <si>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</si>
  <si>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</si>
  <si>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</si>
  <si>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</si>
  <si>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</si>
  <si>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</si>
  <si>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</si>
  <si>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</si>
  <si>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</si>
  <si>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</si>
  <si>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</si>
  <si>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</si>
  <si>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</si>
  <si>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</si>
  <si>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</si>
  <si>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</si>
  <si>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</si>
  <si>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</si>
  <si>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</si>
  <si>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</si>
  <si>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</si>
  <si>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</si>
  <si>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</si>
  <si>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</si>
  <si>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</si>
  <si>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</si>
  <si>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</si>
  <si>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</si>
  <si>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</si>
  <si>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</si>
  <si>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</si>
  <si>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</si>
  <si>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</si>
  <si>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</si>
  <si>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</si>
  <si>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</si>
  <si>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</si>
  <si>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</si>
  <si>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</si>
  <si>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</si>
  <si>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</si>
  <si>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</si>
  <si>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</si>
  <si>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</si>
  <si>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</si>
  <si>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</si>
  <si>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</si>
  <si>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</si>
  <si>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</si>
  <si>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</si>
  <si>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</si>
  <si>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</si>
  <si>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</si>
  <si>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</si>
  <si>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</si>
  <si>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</si>
  <si>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</si>
  <si>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</si>
  <si>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</si>
  <si>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</si>
  <si>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</si>
  <si>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</si>
  <si>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</si>
  <si>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</si>
  <si>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</si>
  <si>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</si>
  <si>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</si>
  <si>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</si>
  <si>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</si>
  <si>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</si>
  <si>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</si>
  <si>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</si>
  <si>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</si>
  <si>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</si>
  <si>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</si>
  <si>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</si>
  <si>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</si>
  <si>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</si>
  <si>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</si>
  <si>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</si>
  <si>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</si>
  <si>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</si>
  <si>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</si>
  <si>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</si>
  <si>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</si>
  <si>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</si>
  <si>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</si>
  <si>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</si>
  <si>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</si>
  <si>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</si>
  <si>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</si>
  <si>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</si>
  <si>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</si>
  <si>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</si>
  <si>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</si>
  <si>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</si>
  <si>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</si>
  <si>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</si>
  <si>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</si>
  <si>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</si>
  <si>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</si>
  <si>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</si>
  <si>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</si>
  <si>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</si>
  <si>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</si>
  <si>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</si>
  <si>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</si>
  <si>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</si>
  <si>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</si>
  <si>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</si>
  <si>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</si>
  <si>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</si>
  <si>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</si>
  <si>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</si>
  <si>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</si>
  <si>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</si>
  <si>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</si>
  <si>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</si>
  <si>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</si>
  <si>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</si>
  <si>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</si>
  <si>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</si>
  <si>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</si>
  <si>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</si>
  <si>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</si>
  <si>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</si>
  <si>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</si>
  <si>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</si>
  <si>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</si>
  <si>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</si>
  <si>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</si>
  <si>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</si>
  <si>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</si>
  <si>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</si>
  <si>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</si>
  <si>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</si>
  <si>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</si>
  <si>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</si>
  <si>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</si>
  <si>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</si>
  <si>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</si>
  <si>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</si>
  <si>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</si>
  <si>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</si>
  <si>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</si>
  <si>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</si>
  <si>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</si>
  <si>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</si>
  <si>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</si>
  <si>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</si>
  <si>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</si>
  <si>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</si>
  <si>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</si>
  <si>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</si>
  <si>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</si>
  <si>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</si>
  <si>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</si>
  <si>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</si>
  <si>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</si>
  <si>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</si>
  <si>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</si>
  <si>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</si>
  <si>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</si>
  <si>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</si>
  <si>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</si>
  <si>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</si>
  <si>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</si>
  <si>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</si>
  <si>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</si>
  <si>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</si>
  <si>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</si>
  <si>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</si>
  <si>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</si>
  <si>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</si>
  <si>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</si>
  <si>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</si>
  <si>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</si>
  <si>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</si>
  <si>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</si>
  <si>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</si>
  <si>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</si>
  <si>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</si>
  <si>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</si>
  <si>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</si>
  <si>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</si>
  <si>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</si>
  <si>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</si>
  <si>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</si>
  <si>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</si>
  <si>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</si>
  <si>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</si>
  <si>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</si>
  <si>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</si>
  <si>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</si>
  <si>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</si>
  <si>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</si>
  <si>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</si>
  <si>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</si>
  <si>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</si>
  <si>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</si>
  <si>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</si>
  <si>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</si>
  <si>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</si>
  <si>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</si>
  <si>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</si>
  <si>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</si>
  <si>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</si>
  <si>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</si>
  <si>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</si>
  <si>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</si>
  <si>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</si>
  <si>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</si>
  <si>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</si>
  <si>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</si>
  <si>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</si>
  <si>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</si>
  <si>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</si>
  <si>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</si>
  <si>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</si>
  <si>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</si>
  <si>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</si>
  <si>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</si>
  <si>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</si>
  <si>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</si>
  <si>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</si>
  <si>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</si>
  <si>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</si>
  <si>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</si>
  <si>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</si>
  <si>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</si>
  <si>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</si>
  <si>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</si>
  <si>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</si>
  <si>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</si>
  <si>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</si>
  <si>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</si>
  <si>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</si>
  <si>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</si>
  <si>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</si>
  <si>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</si>
  <si>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</si>
  <si>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</si>
  <si>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</si>
  <si>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</si>
  <si>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</si>
  <si>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</si>
  <si>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</si>
  <si>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</si>
  <si>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</si>
  <si>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</si>
  <si>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</si>
  <si>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</si>
  <si>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</si>
  <si>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</si>
  <si>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</si>
  <si>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</si>
  <si>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</si>
  <si>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</si>
  <si>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</si>
  <si>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</si>
  <si>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</si>
  <si>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</si>
  <si>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</si>
  <si>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</si>
  <si>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</si>
  <si>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</si>
  <si>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</si>
  <si>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</si>
  <si>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</si>
  <si>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</si>
  <si>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</si>
  <si>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</si>
  <si>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</si>
  <si>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</si>
  <si>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</si>
  <si>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</si>
  <si>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</si>
  <si>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</si>
  <si>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</si>
  <si>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</si>
  <si>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</si>
  <si>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</si>
  <si>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</si>
  <si>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</si>
  <si>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</si>
  <si>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</si>
  <si>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</si>
  <si>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</si>
  <si>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</si>
  <si>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</si>
  <si>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</si>
  <si>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</si>
  <si>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</si>
  <si>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</si>
  <si>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</si>
  <si>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</si>
  <si>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</si>
  <si>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</si>
  <si>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</si>
  <si>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</si>
  <si>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</si>
  <si>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</si>
  <si>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</si>
  <si>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</si>
  <si>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</si>
  <si>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</si>
  <si>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</si>
  <si>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</si>
  <si>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</si>
  <si>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</si>
  <si>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</si>
  <si>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</si>
  <si>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</si>
  <si>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</si>
  <si>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</si>
  <si>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</si>
  <si>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</si>
  <si>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</si>
  <si>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</si>
  <si>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</si>
  <si>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</si>
  <si>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</si>
  <si>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</si>
  <si>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</si>
  <si>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</si>
  <si>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</si>
  <si>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</si>
  <si>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</si>
  <si>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</si>
  <si>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</si>
  <si>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</si>
  <si>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</si>
  <si>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</si>
  <si>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</si>
  <si>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</si>
  <si>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</si>
  <si>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</si>
  <si>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</si>
  <si>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</si>
  <si>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</si>
  <si>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</si>
  <si>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</si>
  <si>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</si>
  <si>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</si>
  <si>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</si>
  <si>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</si>
  <si>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</si>
  <si>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</si>
  <si>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</si>
  <si>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</si>
  <si>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</si>
  <si>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</si>
  <si>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</si>
  <si>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</si>
  <si>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</si>
  <si>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</si>
  <si>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</si>
  <si>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</si>
  <si>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</si>
  <si>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</si>
  <si>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</si>
  <si>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</si>
  <si>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</si>
  <si>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</si>
  <si>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</si>
  <si>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</si>
  <si>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</si>
  <si>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</si>
  <si>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</si>
  <si>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</si>
  <si>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</si>
  <si>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</si>
  <si>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</si>
  <si>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</si>
  <si>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</si>
  <si>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</si>
  <si>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</si>
  <si>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</si>
  <si>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</si>
  <si>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</si>
  <si>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</si>
  <si>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</si>
  <si>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</si>
  <si>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</si>
  <si>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</si>
  <si>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</si>
  <si>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</si>
  <si>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</si>
  <si>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</si>
  <si>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</si>
  <si>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</si>
  <si>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</si>
  <si>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</si>
  <si>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</si>
  <si>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</si>
  <si>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</si>
  <si>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</si>
  <si>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</si>
  <si>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</si>
  <si>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</si>
  <si>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</si>
  <si>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</si>
  <si>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</si>
  <si>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</si>
  <si>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</si>
  <si>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</si>
  <si>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</si>
  <si>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</si>
  <si>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</si>
  <si>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</si>
  <si>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</si>
  <si>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</si>
  <si>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</si>
  <si>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</si>
  <si>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</si>
  <si>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</si>
  <si>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</si>
  <si>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</si>
  <si>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</si>
  <si>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</si>
  <si>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</si>
  <si>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</si>
  <si>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</si>
  <si>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</si>
  <si>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</si>
  <si>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</si>
  <si>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</si>
  <si>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</si>
  <si>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</si>
  <si>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</si>
  <si>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</si>
  <si>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</si>
  <si>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</si>
  <si>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</si>
  <si>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</si>
  <si>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</si>
  <si>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</si>
  <si>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</si>
  <si>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</si>
  <si>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</si>
  <si>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</si>
  <si>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</si>
  <si>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</si>
  <si>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</si>
  <si>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</si>
  <si>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</si>
  <si>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</si>
  <si>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</si>
  <si>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</si>
  <si>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</si>
  <si>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</si>
  <si>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</si>
  <si>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</si>
  <si>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</si>
  <si>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</si>
  <si>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</si>
  <si>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</si>
  <si>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</si>
  <si>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</si>
  <si>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</si>
  <si>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</si>
  <si>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</si>
  <si>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</si>
  <si>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</si>
  <si>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</si>
  <si>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</si>
  <si>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</si>
  <si>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</si>
  <si>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</si>
  <si>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</si>
  <si>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</si>
  <si>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</si>
  <si>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</si>
  <si>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</si>
  <si>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</si>
  <si>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</si>
  <si>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</si>
  <si>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</si>
  <si>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</si>
  <si>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</si>
  <si>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</si>
  <si>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</si>
  <si>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</si>
  <si>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</si>
  <si>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</si>
  <si>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</si>
  <si>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</si>
  <si>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</si>
  <si>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</si>
  <si>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</si>
  <si>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</si>
  <si>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</si>
  <si>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</si>
  <si>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</si>
  <si>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</si>
  <si>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</si>
  <si>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</si>
  <si>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</si>
  <si>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</si>
  <si>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</si>
  <si>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</si>
  <si>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</si>
  <si>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</si>
  <si>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</si>
  <si>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</si>
  <si>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</si>
  <si>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</si>
  <si>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</si>
  <si>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</si>
  <si>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</si>
  <si>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</si>
  <si>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</si>
  <si>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</si>
  <si>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</si>
  <si>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</si>
  <si>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</si>
  <si>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</si>
  <si>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</si>
  <si>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</si>
  <si>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</si>
  <si>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</si>
  <si>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</si>
  <si>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</si>
  <si>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</si>
  <si>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</si>
  <si>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</si>
  <si>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</si>
  <si>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</si>
  <si>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</si>
  <si>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</si>
  <si>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</si>
  <si>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</si>
  <si>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</si>
  <si>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</si>
  <si>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</si>
  <si>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</si>
  <si>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</si>
  <si>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</si>
  <si>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</si>
  <si>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</si>
  <si>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</si>
  <si>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</si>
  <si>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</si>
  <si>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</si>
  <si>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</si>
  <si>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</si>
  <si>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</si>
  <si>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</si>
  <si>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</si>
  <si>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</si>
  <si>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</si>
  <si>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</si>
  <si>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</si>
  <si>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</si>
  <si>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</si>
  <si>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</si>
  <si>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</si>
  <si>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</si>
  <si>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</si>
  <si>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</si>
  <si>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</si>
  <si>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</si>
  <si>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</si>
  <si>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</si>
  <si>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</si>
  <si>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</si>
  <si>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</si>
  <si>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</si>
  <si>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</si>
  <si>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</si>
  <si>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</si>
  <si>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</si>
  <si>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</si>
  <si>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</si>
  <si>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</si>
  <si>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</si>
  <si>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</si>
  <si>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</si>
  <si>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</si>
  <si>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</si>
  <si>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</si>
  <si>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</si>
  <si>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</si>
  <si>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</si>
  <si>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</si>
  <si>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</si>
  <si>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</si>
  <si>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</si>
  <si>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</si>
  <si>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</si>
  <si>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</si>
  <si>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</si>
  <si>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</si>
  <si>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</si>
  <si>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</si>
  <si>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</si>
  <si>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</si>
  <si>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</si>
  <si>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</si>
  <si>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</si>
  <si>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</si>
  <si>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</si>
  <si>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</si>
  <si>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</si>
  <si>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</si>
  <si>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</si>
  <si>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</si>
  <si>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</si>
  <si>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</si>
  <si>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</si>
  <si>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</si>
  <si>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</si>
  <si>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</si>
  <si>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</si>
  <si>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</si>
  <si>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</si>
  <si>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</si>
  <si>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</si>
  <si>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</si>
  <si>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</si>
  <si>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</si>
  <si>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</si>
  <si>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</si>
  <si>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</si>
  <si>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</si>
  <si>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</si>
  <si>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</si>
  <si>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</si>
  <si>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</si>
  <si>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</si>
  <si>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</si>
  <si>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</si>
  <si>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</si>
  <si>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</si>
  <si>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</si>
  <si>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</si>
  <si>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</si>
  <si>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</si>
  <si>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</si>
  <si>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</si>
  <si>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</si>
  <si>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</si>
  <si>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</si>
  <si>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</si>
  <si>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</si>
  <si>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</si>
  <si>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</si>
  <si>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</si>
  <si>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</si>
  <si>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</si>
  <si>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</si>
  <si>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</si>
  <si>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</si>
  <si>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</si>
  <si>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</si>
  <si>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</si>
  <si>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</si>
  <si>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</si>
  <si>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</si>
  <si>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</si>
  <si>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</si>
  <si>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</si>
  <si>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</si>
  <si>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</si>
  <si>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</si>
  <si>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</si>
  <si>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</si>
  <si>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</si>
  <si>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</si>
  <si>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</si>
  <si>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</si>
  <si>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</si>
  <si>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</si>
  <si>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</si>
  <si>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</si>
  <si>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</si>
  <si>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</si>
  <si>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</si>
  <si>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</si>
  <si>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</si>
  <si>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</si>
  <si>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</si>
  <si>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</si>
  <si>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</si>
  <si>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</si>
  <si>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</si>
  <si>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</si>
  <si>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</si>
  <si>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</si>
  <si>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</si>
  <si>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</si>
  <si>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</si>
  <si>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</si>
  <si>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</si>
  <si>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</si>
  <si>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</si>
  <si>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</si>
  <si>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</si>
  <si>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</si>
  <si>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</si>
  <si>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</si>
  <si>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</si>
  <si>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</si>
  <si>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</si>
  <si>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</si>
  <si>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</si>
  <si>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</si>
  <si>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</si>
  <si>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</si>
  <si>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</si>
  <si>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</si>
  <si>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</si>
  <si>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</si>
  <si>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</si>
  <si>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</si>
  <si>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</si>
  <si>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</si>
  <si>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</si>
  <si>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</si>
  <si>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</si>
  <si>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</si>
  <si>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</si>
  <si>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</si>
  <si>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</si>
  <si>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</si>
  <si>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</si>
  <si>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</si>
  <si>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</si>
  <si>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</si>
  <si>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</si>
  <si>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</si>
  <si>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</si>
  <si>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</si>
  <si>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</si>
  <si>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</si>
  <si>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</si>
  <si>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</si>
  <si>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</si>
  <si>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</si>
  <si>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</si>
  <si>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</si>
  <si>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</si>
  <si>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</si>
  <si>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</si>
  <si>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</si>
  <si>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</si>
  <si>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</si>
  <si>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</si>
  <si>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</si>
  <si>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</si>
  <si>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</si>
  <si>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</si>
  <si>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</si>
  <si>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</si>
  <si>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</si>
  <si>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</si>
  <si>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</si>
  <si>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</si>
  <si>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</si>
  <si>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</si>
  <si>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</si>
  <si>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</si>
  <si>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</si>
  <si>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</si>
  <si>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</si>
  <si>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</si>
  <si>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</si>
  <si>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</si>
  <si>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</si>
  <si>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</si>
  <si>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</si>
  <si>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</si>
  <si>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</si>
  <si>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</si>
  <si>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</si>
  <si>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</si>
  <si>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</si>
  <si>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</si>
  <si>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</si>
  <si>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</si>
  <si>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</si>
  <si>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</si>
  <si>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</si>
  <si>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</si>
  <si>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</si>
  <si>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</si>
  <si>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</si>
  <si>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</si>
  <si>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</si>
  <si>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</si>
  <si>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</si>
  <si>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</si>
  <si>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</si>
  <si>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</si>
  <si>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</si>
  <si>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</si>
  <si>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</si>
  <si>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</si>
  <si>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</si>
  <si>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</si>
  <si>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</si>
  <si>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</si>
  <si>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</si>
  <si>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</si>
  <si>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</si>
  <si>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</si>
  <si>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</si>
  <si>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</si>
  <si>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</si>
  <si>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</si>
  <si>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</si>
  <si>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</si>
  <si>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</si>
  <si>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</si>
  <si>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</si>
  <si>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</si>
  <si>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</si>
  <si>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</si>
  <si>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</si>
  <si>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</si>
  <si>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</si>
  <si>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</si>
  <si>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</si>
  <si>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</si>
  <si>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</si>
  <si>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</si>
  <si>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</si>
  <si>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</si>
  <si>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</si>
  <si>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</si>
  <si>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</si>
  <si>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</si>
  <si>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</si>
  <si>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</si>
  <si>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</si>
  <si>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</si>
  <si>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</si>
  <si>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</si>
  <si>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</si>
  <si>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</si>
  <si>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</si>
  <si>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</si>
  <si>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</si>
  <si>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</si>
  <si>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</si>
  <si>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</si>
  <si>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</si>
  <si>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</si>
  <si>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</si>
  <si>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</si>
  <si>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</si>
  <si>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</si>
  <si>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</si>
  <si>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</si>
  <si>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</si>
  <si>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</si>
  <si>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</si>
  <si>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</si>
  <si>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</si>
  <si>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</si>
  <si>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</si>
  <si>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</si>
  <si>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</si>
  <si>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</si>
  <si>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</si>
  <si>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</si>
  <si>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</si>
  <si>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</si>
  <si>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</si>
  <si>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</si>
  <si>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</si>
  <si>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</si>
  <si>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</si>
  <si>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</si>
  <si>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</si>
  <si>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</si>
  <si>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</si>
  <si>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</si>
  <si>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</si>
  <si>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</si>
  <si>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</si>
  <si>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</si>
  <si>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</si>
  <si>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</si>
  <si>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</si>
  <si>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</si>
  <si>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</si>
  <si>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</si>
  <si>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</si>
  <si>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</si>
  <si>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</si>
  <si>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</si>
  <si>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</si>
  <si>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</si>
  <si>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</si>
  <si>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</si>
  <si>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</si>
  <si>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</si>
  <si>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</si>
  <si>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</si>
  <si>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</si>
  <si>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</si>
  <si>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</si>
  <si>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</si>
  <si>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</si>
  <si>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</si>
  <si>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</si>
  <si>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</si>
  <si>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</si>
  <si>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</si>
  <si>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</si>
  <si>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</si>
  <si>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</si>
  <si>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</si>
  <si>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</si>
  <si>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</si>
  <si>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</si>
  <si>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</si>
  <si>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</si>
  <si>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</si>
  <si>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</si>
  <si>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</si>
  <si>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</si>
  <si>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</si>
  <si>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</si>
  <si>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</si>
  <si>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</si>
  <si>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</si>
  <si>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</si>
  <si>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</si>
  <si>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</si>
  <si>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</si>
  <si>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</si>
  <si>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</si>
  <si>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</si>
  <si>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</si>
  <si>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</si>
  <si>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</si>
  <si>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</si>
  <si>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</si>
  <si>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</si>
  <si>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</si>
  <si>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</si>
  <si>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</si>
  <si>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</si>
  <si>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</si>
  <si>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</si>
  <si>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</si>
  <si>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</si>
  <si>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</si>
  <si>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</si>
  <si>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</si>
  <si>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</si>
  <si>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</si>
  <si>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</si>
  <si>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</si>
  <si>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</si>
  <si>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</si>
  <si>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</si>
  <si>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</si>
  <si>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</si>
  <si>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</si>
  <si>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</si>
  <si>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</si>
  <si>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</si>
  <si>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</si>
  <si>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</si>
  <si>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</si>
  <si>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</si>
  <si>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</si>
  <si>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</si>
  <si>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</si>
  <si>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</si>
  <si>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</si>
  <si>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</si>
  <si>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</si>
  <si>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</si>
  <si>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</si>
  <si>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</si>
  <si>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</si>
  <si>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</si>
  <si>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</si>
  <si>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</si>
  <si>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</si>
  <si>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</si>
  <si>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</si>
  <si>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</si>
  <si>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</si>
  <si>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</si>
  <si>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</si>
  <si>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</si>
  <si>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</si>
  <si>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</si>
  <si>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</si>
  <si>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</si>
  <si>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</si>
  <si>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</si>
  <si>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</si>
  <si>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</si>
  <si>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</si>
  <si>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</si>
  <si>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</si>
  <si>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</si>
  <si>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</si>
  <si>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</si>
  <si>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</si>
  <si>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</si>
  <si>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</si>
  <si>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</si>
  <si>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</si>
  <si>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</si>
  <si>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</si>
  <si>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</si>
  <si>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</si>
  <si>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</si>
  <si>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</si>
  <si>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</si>
  <si>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</si>
  <si>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</si>
  <si>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</si>
  <si>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</si>
  <si>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</si>
  <si>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</si>
  <si>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</si>
  <si>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</si>
  <si>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</si>
  <si>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</si>
  <si>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</si>
  <si>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</si>
  <si>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</si>
  <si>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</si>
  <si>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</si>
  <si>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</si>
  <si>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</si>
  <si>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</si>
  <si>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</si>
  <si>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</si>
  <si>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</si>
  <si>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</si>
  <si>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</si>
  <si>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</si>
  <si>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</si>
  <si>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</si>
  <si>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</si>
  <si>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</si>
  <si>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</si>
  <si>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</si>
  <si>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</si>
  <si>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</si>
  <si>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</si>
  <si>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</si>
  <si>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</si>
  <si>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</si>
  <si>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</si>
  <si>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</si>
  <si>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</si>
  <si>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</si>
  <si>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</si>
  <si>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</si>
  <si>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</si>
  <si>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</si>
  <si>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</si>
  <si>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</si>
  <si>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</si>
  <si>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</si>
  <si>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</si>
  <si>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</si>
  <si>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</si>
  <si>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</si>
  <si>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</si>
  <si>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</si>
  <si>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</si>
  <si>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</si>
  <si>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</si>
  <si>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</si>
  <si>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</si>
  <si>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</si>
  <si>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</si>
  <si>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</si>
  <si>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</si>
  <si>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</si>
  <si>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</si>
  <si>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</si>
  <si>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</si>
  <si>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</si>
  <si>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</si>
  <si>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</si>
  <si>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</si>
  <si>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</si>
  <si>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</si>
  <si>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</si>
  <si>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</si>
  <si>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</si>
  <si>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</si>
  <si>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</si>
  <si>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</si>
  <si>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</si>
  <si>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</si>
  <si>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</si>
  <si>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</si>
  <si>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</si>
  <si>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</si>
  <si>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</si>
  <si>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</si>
  <si>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</si>
  <si>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</si>
  <si>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</si>
  <si>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</si>
  <si>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</si>
  <si>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</si>
  <si>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</si>
  <si>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</si>
  <si>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</si>
  <si>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</si>
  <si>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</si>
  <si>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</si>
  <si>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</si>
  <si>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</si>
  <si>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</si>
  <si>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</si>
  <si>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</si>
  <si>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</si>
  <si>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</si>
  <si>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</si>
  <si>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</si>
  <si>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</si>
  <si>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</si>
  <si>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</si>
  <si>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</si>
  <si>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</si>
  <si>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</si>
  <si>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</si>
  <si>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</si>
  <si>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</si>
  <si>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</si>
  <si>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</si>
  <si>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</si>
  <si>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</si>
  <si>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</si>
  <si>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</si>
  <si>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</si>
  <si>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</si>
  <si>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</si>
  <si>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</si>
  <si>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</si>
  <si>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</si>
  <si>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</si>
  <si>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</si>
  <si>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</si>
  <si>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</si>
  <si>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</si>
  <si>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</si>
  <si>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</si>
  <si>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</si>
  <si>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</si>
  <si>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</si>
  <si>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</si>
  <si>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</si>
  <si>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</si>
  <si>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</si>
  <si>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</si>
  <si>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</si>
  <si>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</si>
  <si>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</si>
  <si>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</si>
  <si>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</si>
  <si>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</si>
  <si>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</si>
  <si>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</si>
  <si>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</si>
  <si>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</si>
  <si>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</si>
  <si>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</si>
  <si>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</si>
  <si>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</si>
  <si>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</si>
  <si>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</si>
  <si>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</si>
  <si>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</si>
  <si>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</si>
  <si>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</si>
  <si>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</si>
  <si>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</si>
  <si>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</si>
  <si>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</si>
  <si>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</si>
  <si>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</si>
  <si>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</si>
  <si>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</si>
  <si>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</si>
  <si>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</si>
  <si>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</si>
  <si>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</si>
  <si>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</si>
  <si>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</si>
  <si>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</si>
  <si>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</si>
  <si>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</si>
  <si>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</si>
  <si>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</si>
  <si>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</si>
  <si>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</si>
  <si>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</si>
  <si>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</si>
  <si>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</si>
  <si>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</si>
  <si>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</si>
  <si>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</si>
  <si>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</si>
  <si>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</si>
  <si>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</si>
  <si>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</si>
  <si>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</si>
  <si>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</si>
  <si>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</si>
  <si>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</si>
  <si>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</si>
  <si>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</si>
  <si>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</si>
  <si>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</si>
  <si>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</si>
  <si>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</si>
  <si>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</si>
  <si>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</si>
  <si>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</si>
  <si>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</si>
  <si>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</si>
  <si>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</si>
  <si>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</si>
  <si>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</si>
  <si>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</si>
  <si>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</si>
  <si>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</si>
  <si>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</si>
  <si>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</si>
  <si>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</si>
  <si>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</si>
  <si>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</si>
  <si>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</si>
  <si>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</si>
  <si>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</si>
  <si>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</si>
  <si>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</si>
  <si>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</si>
  <si>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</si>
  <si>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</si>
  <si>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</si>
  <si>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</si>
  <si>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</si>
  <si>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</si>
  <si>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</si>
  <si>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</si>
  <si>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</si>
  <si>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</si>
  <si>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</si>
  <si>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</si>
  <si>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</si>
  <si>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</si>
  <si>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</si>
  <si>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</si>
  <si>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</si>
  <si>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</si>
  <si>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</si>
  <si>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</si>
  <si>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</si>
  <si>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</si>
  <si>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</si>
  <si>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</si>
  <si>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</si>
  <si>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</si>
  <si>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</si>
  <si>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</si>
  <si>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</si>
  <si>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</si>
  <si>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</si>
  <si>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</si>
  <si>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</si>
  <si>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</si>
  <si>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</si>
  <si>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</si>
  <si>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</si>
  <si>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</si>
  <si>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</si>
  <si>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</si>
  <si>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</si>
  <si>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</si>
  <si>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</si>
  <si>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</si>
  <si>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</si>
  <si>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</si>
  <si>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</si>
  <si>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</si>
  <si>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</si>
  <si>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</si>
  <si>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</si>
  <si>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</si>
  <si>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</si>
  <si>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</si>
  <si>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</si>
  <si>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</si>
  <si>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</si>
  <si>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</si>
  <si>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</si>
  <si>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</si>
  <si>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</si>
  <si>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</si>
  <si>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</si>
  <si>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</si>
  <si>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</si>
  <si>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</si>
  <si>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</si>
  <si>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</si>
  <si>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</si>
  <si>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</si>
  <si>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</si>
  <si>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</si>
  <si>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</si>
  <si>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</si>
  <si>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</si>
  <si>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</si>
  <si>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</si>
  <si>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</si>
  <si>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</si>
  <si>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</si>
  <si>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</si>
  <si>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</si>
  <si>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</si>
  <si>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</si>
  <si>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</si>
  <si>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</si>
  <si>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</si>
  <si>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</si>
  <si>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</si>
  <si>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</si>
  <si>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</si>
  <si>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</si>
  <si>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</si>
  <si>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</si>
  <si>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</si>
  <si>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</si>
  <si>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</si>
  <si>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</si>
  <si>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</si>
  <si>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</si>
  <si>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</si>
  <si>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</si>
  <si>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</si>
  <si>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</si>
  <si>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</si>
  <si>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</si>
  <si>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</si>
  <si>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</si>
  <si>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</si>
  <si>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</si>
  <si>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</si>
  <si>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</si>
  <si>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</si>
  <si>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</si>
  <si>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</si>
  <si>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</si>
  <si>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</si>
  <si>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</si>
  <si>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</si>
  <si>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</si>
  <si>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</si>
  <si>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</si>
  <si>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</si>
  <si>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</si>
  <si>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</si>
  <si>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</si>
  <si>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</si>
  <si>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</si>
  <si>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</si>
  <si>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</si>
  <si>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</si>
  <si>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</si>
  <si>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</si>
  <si>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</si>
  <si>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</si>
  <si>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</si>
  <si>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</si>
  <si>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</si>
  <si>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</si>
  <si>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</si>
  <si>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</si>
  <si>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</si>
  <si>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</si>
  <si>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</si>
  <si>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</si>
  <si>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</si>
  <si>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</si>
  <si>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</si>
  <si>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</si>
  <si>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</si>
  <si>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</si>
  <si>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</si>
  <si>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</si>
  <si>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</si>
  <si>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</si>
  <si>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</si>
  <si>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</si>
  <si>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</si>
  <si>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</si>
  <si>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</si>
  <si>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</si>
  <si>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</si>
  <si>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</si>
  <si>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</si>
  <si>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</si>
  <si>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</si>
  <si>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</si>
  <si>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</si>
  <si>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</si>
  <si>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</si>
  <si>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</si>
  <si>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</si>
  <si>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</si>
  <si>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</si>
  <si>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</si>
  <si>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</si>
  <si>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</si>
  <si>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</si>
  <si>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</si>
  <si>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</si>
  <si>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</si>
  <si>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</si>
  <si>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</si>
  <si>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</si>
  <si>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</si>
  <si>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</si>
  <si>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</si>
  <si>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</si>
  <si>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</si>
  <si>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</si>
  <si>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</si>
  <si>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</si>
  <si>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</si>
  <si>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</si>
  <si>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</si>
  <si>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</si>
  <si>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</si>
  <si>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</si>
  <si>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</si>
  <si>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</si>
  <si>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</si>
  <si>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</si>
  <si>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</si>
  <si>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</si>
  <si>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</si>
  <si>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</si>
  <si>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</si>
  <si>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</si>
  <si>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</si>
  <si>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</si>
  <si>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</si>
  <si>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</si>
  <si>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</si>
  <si>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</si>
  <si>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</si>
  <si>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</si>
  <si>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</si>
  <si>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</si>
  <si>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</si>
  <si>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</si>
  <si>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</si>
  <si>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</si>
  <si>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</si>
  <si>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</si>
  <si>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</si>
  <si>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</si>
  <si>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</si>
  <si>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</si>
  <si>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</si>
  <si>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</si>
  <si>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</si>
  <si>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</si>
  <si>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</si>
  <si>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</si>
  <si>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</si>
  <si>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</si>
  <si>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</si>
  <si>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</si>
  <si>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</si>
  <si>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</si>
  <si>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</si>
  <si>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</si>
  <si>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</si>
  <si>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</si>
  <si>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</si>
  <si>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</si>
  <si>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</si>
  <si>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</si>
  <si>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</si>
  <si>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</si>
  <si>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</si>
  <si>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</si>
  <si>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</si>
  <si>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</si>
  <si>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</si>
  <si>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</si>
  <si>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</si>
  <si>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</si>
  <si>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</si>
  <si>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</si>
  <si>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</si>
  <si>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</si>
  <si>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</si>
  <si>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</si>
  <si>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</si>
  <si>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</si>
  <si>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</si>
  <si>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</si>
  <si>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</si>
  <si>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</si>
  <si>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</si>
  <si>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</si>
  <si>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</si>
  <si>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</si>
  <si>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</si>
  <si>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</si>
  <si>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</si>
  <si>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</si>
  <si>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</si>
  <si>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</si>
  <si>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</si>
  <si>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</si>
  <si>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</si>
  <si>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</si>
  <si>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</si>
  <si>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</si>
  <si>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</si>
  <si>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</si>
  <si>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</si>
  <si>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</si>
  <si>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</si>
  <si>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</si>
  <si>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</si>
  <si>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</si>
  <si>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</si>
  <si>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</si>
  <si>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</si>
  <si>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</si>
  <si>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</si>
  <si>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</si>
  <si>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</si>
  <si>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</si>
  <si>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</si>
  <si>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</si>
  <si>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</si>
  <si>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</si>
  <si>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</si>
  <si>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</si>
  <si>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</si>
  <si>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</si>
  <si>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</si>
  <si>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</si>
  <si>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</si>
  <si>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</si>
  <si>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</si>
  <si>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</si>
  <si>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</si>
  <si>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</si>
  <si>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</si>
  <si>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</si>
  <si>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</si>
  <si>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</si>
  <si>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</si>
  <si>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</si>
  <si>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</si>
  <si>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</si>
  <si>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</si>
  <si>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</si>
  <si>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</si>
  <si>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</si>
  <si>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</si>
  <si>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</si>
  <si>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</si>
  <si>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</si>
  <si>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</si>
  <si>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</si>
  <si>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</si>
  <si>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</si>
  <si>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</si>
  <si>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</si>
  <si>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</si>
  <si>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</si>
  <si>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</si>
  <si>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</si>
  <si>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</si>
  <si>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</si>
  <si>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</si>
  <si>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</si>
  <si>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</si>
  <si>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</si>
  <si>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</si>
  <si>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</si>
  <si>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</si>
  <si>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</si>
  <si>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</si>
  <si>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</si>
  <si>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</si>
  <si>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</si>
  <si>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</si>
  <si>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</si>
  <si>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</si>
  <si>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</si>
  <si>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</si>
  <si>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</si>
  <si>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</si>
  <si>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</si>
  <si>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</si>
  <si>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</si>
  <si>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</si>
  <si>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</si>
  <si>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</si>
  <si>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</si>
  <si>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</si>
  <si>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</si>
  <si>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</si>
  <si>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</si>
  <si>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</si>
  <si>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</si>
  <si>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</si>
  <si>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</si>
  <si>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</si>
  <si>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</si>
  <si>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</si>
  <si>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</si>
  <si>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</si>
  <si>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</si>
  <si>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</si>
  <si>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</si>
  <si>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</si>
  <si>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</si>
  <si>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</si>
  <si>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</si>
  <si>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</si>
  <si>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</si>
  <si>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</si>
  <si>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</si>
  <si>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</si>
  <si>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</si>
  <si>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</si>
  <si>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</si>
  <si>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</si>
  <si>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</si>
  <si>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</si>
  <si>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</si>
  <si>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</si>
  <si>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</si>
  <si>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</si>
  <si>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</si>
  <si>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</si>
  <si>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</si>
  <si>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</si>
  <si>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</si>
  <si>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</si>
  <si>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</si>
  <si>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</si>
  <si>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</si>
  <si>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</si>
  <si>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</si>
  <si>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</si>
  <si>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</si>
  <si>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</si>
  <si>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</si>
  <si>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</si>
  <si>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</si>
  <si>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</si>
  <si>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</si>
  <si>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</si>
  <si>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</si>
  <si>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</si>
  <si>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</si>
  <si>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</si>
  <si>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</si>
  <si>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</si>
  <si>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</si>
  <si>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</si>
  <si>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</si>
  <si>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</si>
  <si>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</si>
  <si>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</si>
  <si>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</si>
  <si>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</si>
  <si>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</si>
  <si>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</si>
  <si>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</si>
  <si>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</si>
  <si>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</si>
  <si>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</si>
  <si>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</si>
  <si>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</si>
  <si>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</si>
  <si>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</si>
  <si>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</si>
  <si>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</si>
  <si>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</si>
  <si>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</si>
  <si>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</si>
  <si>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</si>
  <si>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</si>
  <si>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</si>
  <si>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</si>
  <si>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</si>
  <si>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</si>
  <si>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</si>
  <si>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</si>
  <si>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</si>
  <si>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</si>
  <si>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</si>
  <si>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</si>
  <si>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</si>
  <si>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</si>
  <si>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</si>
  <si>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</si>
  <si>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</si>
  <si>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</si>
  <si>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</si>
  <si>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</si>
  <si>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</si>
  <si>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</si>
  <si>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</si>
  <si>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</si>
  <si>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</si>
  <si>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</si>
  <si>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</si>
  <si>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</si>
  <si>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</si>
  <si>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</si>
  <si>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</si>
  <si>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</si>
  <si>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</si>
  <si>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</si>
  <si>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</si>
  <si>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</si>
  <si>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</si>
  <si>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</si>
  <si>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</si>
  <si>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</si>
  <si>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</si>
  <si>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</si>
  <si>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</si>
  <si>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</si>
  <si>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</si>
  <si>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</si>
  <si>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</si>
  <si>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</si>
  <si>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</si>
  <si>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</si>
  <si>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</si>
  <si>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</si>
  <si>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</si>
  <si>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</si>
  <si>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</si>
  <si>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</si>
  <si>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</si>
  <si>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</si>
  <si>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</si>
  <si>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</si>
  <si>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</si>
  <si>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</si>
  <si>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</si>
  <si>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</si>
  <si>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</si>
  <si>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</si>
  <si>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</si>
  <si>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</si>
  <si>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</si>
  <si>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</si>
  <si>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</si>
  <si>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</si>
  <si>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</si>
  <si>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</si>
  <si>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</si>
  <si>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</si>
  <si>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</si>
  <si>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</si>
  <si>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</si>
  <si>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</si>
  <si>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</si>
  <si>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</si>
  <si>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</si>
  <si>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</si>
  <si>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</si>
  <si>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</si>
  <si>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</si>
  <si>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</si>
  <si>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</si>
  <si>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</si>
  <si>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</si>
  <si>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</si>
  <si>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</si>
  <si>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</si>
  <si>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</si>
  <si>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</si>
  <si>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</si>
  <si>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</si>
  <si>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</si>
  <si>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</si>
  <si>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</si>
  <si>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</si>
  <si>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</si>
  <si>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</si>
  <si>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</si>
  <si>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</si>
  <si>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</si>
  <si>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</si>
  <si>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</si>
  <si>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</si>
  <si>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</si>
  <si>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</si>
  <si>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</si>
  <si>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</si>
  <si>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</si>
  <si>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</si>
  <si>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</si>
  <si>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</si>
  <si>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</si>
  <si>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</si>
  <si>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</si>
  <si>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</si>
  <si>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</si>
  <si>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</si>
  <si>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</si>
  <si>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</si>
  <si>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</si>
  <si>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</si>
  <si>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</si>
  <si>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</si>
  <si>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</si>
  <si>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</si>
  <si>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</si>
  <si>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</si>
  <si>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</si>
  <si>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</si>
  <si>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</si>
  <si>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</si>
  <si>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</si>
  <si>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</si>
  <si>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</si>
  <si>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</si>
  <si>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</si>
  <si>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</si>
  <si>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</si>
  <si>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</si>
  <si>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</si>
  <si>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</si>
  <si>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</si>
  <si>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</si>
  <si>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</si>
  <si>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</si>
  <si>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</si>
  <si>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</si>
  <si>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</si>
  <si>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</si>
  <si>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</si>
  <si>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</si>
  <si>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</si>
  <si>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</si>
  <si>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</si>
  <si>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</si>
  <si>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</si>
  <si>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</si>
  <si>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</si>
  <si>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</si>
  <si>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</si>
  <si>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</si>
  <si>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</si>
  <si>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</si>
  <si>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</si>
  <si>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</si>
  <si>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</si>
  <si>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</si>
  <si>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</si>
  <si>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</si>
  <si>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</si>
  <si>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</si>
  <si>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</si>
  <si>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</si>
  <si>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</si>
  <si>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</si>
  <si>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</si>
  <si>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</si>
  <si>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</si>
  <si>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</si>
  <si>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</si>
  <si>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</si>
  <si>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</si>
  <si>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</si>
  <si>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</si>
  <si>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</si>
  <si>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</si>
  <si>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</si>
  <si>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</si>
  <si>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</si>
  <si>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</si>
  <si>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</si>
  <si>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</si>
  <si>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</si>
  <si>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</si>
  <si>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</si>
  <si>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</si>
  <si>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</si>
  <si>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</si>
  <si>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</si>
  <si>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</si>
  <si>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</si>
  <si>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</si>
  <si>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</si>
  <si>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</si>
  <si>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</si>
  <si>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</si>
  <si>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</si>
  <si>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</si>
  <si>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</si>
  <si>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</si>
  <si>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</si>
  <si>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</si>
  <si>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</si>
  <si>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</si>
  <si>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</si>
  <si>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</si>
  <si>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</si>
  <si>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</si>
  <si>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</si>
  <si>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</si>
  <si>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</si>
  <si>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</si>
  <si>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</si>
  <si>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</si>
  <si>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</si>
  <si>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</si>
  <si>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</si>
  <si>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</si>
  <si>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</si>
  <si>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</si>
  <si>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</si>
  <si>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</si>
  <si>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</si>
  <si>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</si>
  <si>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</si>
  <si>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</si>
  <si>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</si>
  <si>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</si>
  <si>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</si>
  <si>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</si>
  <si>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</si>
  <si>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</si>
  <si>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</si>
  <si>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</si>
  <si>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</si>
  <si>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</si>
  <si>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</si>
  <si>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</si>
  <si>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</si>
  <si>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</si>
  <si>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</si>
  <si>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</si>
  <si>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</si>
  <si>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</si>
  <si>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</si>
  <si>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</si>
  <si>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</si>
  <si>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</si>
  <si>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</si>
  <si>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</si>
  <si>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</si>
  <si>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</si>
  <si>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</si>
  <si>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</si>
  <si>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</si>
  <si>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</si>
  <si>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</si>
  <si>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</si>
  <si>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</si>
  <si>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</si>
  <si>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</si>
  <si>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</si>
  <si>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</si>
  <si>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</si>
  <si>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</si>
  <si>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</si>
  <si>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</si>
  <si>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</si>
  <si>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</si>
  <si>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</si>
  <si>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</si>
  <si>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</si>
  <si>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</si>
  <si>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</si>
  <si>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</si>
  <si>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</si>
  <si>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</si>
  <si>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</si>
  <si>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</si>
  <si>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</si>
  <si>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</si>
  <si>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</si>
  <si>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</si>
  <si>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</si>
  <si>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</si>
  <si>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</si>
  <si>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</si>
  <si>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</si>
  <si>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</si>
  <si>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</si>
  <si>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</si>
  <si>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</si>
  <si>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</si>
  <si>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</si>
  <si>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</si>
  <si>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</si>
  <si>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</si>
  <si>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</si>
  <si>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</si>
  <si>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</si>
  <si>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</si>
  <si>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</si>
  <si>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</si>
  <si>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</si>
  <si>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</si>
  <si>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</si>
  <si>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</si>
  <si>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</si>
  <si>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</si>
  <si>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</si>
  <si>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</si>
  <si>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</si>
  <si>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</si>
  <si>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</si>
  <si>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</si>
  <si>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</si>
  <si>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</si>
  <si>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</si>
  <si>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</si>
  <si>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</si>
  <si>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</si>
  <si>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</si>
  <si>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</si>
  <si>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</si>
  <si>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</si>
  <si>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</si>
  <si>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</si>
  <si>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</si>
  <si>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</si>
  <si>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</si>
  <si>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</si>
  <si>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</si>
  <si>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</si>
  <si>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</si>
  <si>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</si>
  <si>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</si>
  <si>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</si>
  <si>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</si>
  <si>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</si>
  <si>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</si>
  <si>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</si>
  <si>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</si>
  <si>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</si>
  <si>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</si>
  <si>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</si>
  <si>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</si>
  <si>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</si>
  <si>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</si>
  <si>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</si>
  <si>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</si>
  <si>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</si>
  <si>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</si>
  <si>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</si>
  <si>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</si>
  <si>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</si>
  <si>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</si>
  <si>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</si>
  <si>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</si>
  <si>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</si>
  <si>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</si>
  <si>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</si>
  <si>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</si>
  <si>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</si>
  <si>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</si>
  <si>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</si>
  <si>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</si>
  <si>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</si>
  <si>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</si>
  <si>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</si>
  <si>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</si>
  <si>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</si>
  <si>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</si>
  <si>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</si>
  <si>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</si>
  <si>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</si>
  <si>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</si>
  <si>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</si>
  <si>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</si>
  <si>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</si>
  <si>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</si>
  <si>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</si>
  <si>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</si>
  <si>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</si>
  <si>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</si>
  <si>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</si>
  <si>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</si>
  <si>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</si>
  <si>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</si>
  <si>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</si>
  <si>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</si>
  <si>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</si>
  <si>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</si>
  <si>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</si>
  <si>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</si>
  <si>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</si>
  <si>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</si>
  <si>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</si>
  <si>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</si>
  <si>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</si>
  <si>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</si>
  <si>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</si>
  <si>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</si>
  <si>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</si>
  <si>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</si>
  <si>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</si>
  <si>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</si>
  <si>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</si>
  <si>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</si>
  <si>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</si>
  <si>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</si>
  <si>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</si>
  <si>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</si>
  <si>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</si>
  <si>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</si>
  <si>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</si>
  <si>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</si>
  <si>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</si>
  <si>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</si>
  <si>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</si>
  <si>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</si>
  <si>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</si>
  <si>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</si>
  <si>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</si>
  <si>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</si>
  <si>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</si>
  <si>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</si>
  <si>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</si>
  <si>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</si>
  <si>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</si>
  <si>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</si>
  <si>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</si>
  <si>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</si>
  <si>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</si>
  <si>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</si>
  <si>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</si>
  <si>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</si>
  <si>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</si>
  <si>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</si>
  <si>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</si>
  <si>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</si>
  <si>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</si>
  <si>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</si>
  <si>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</si>
  <si>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</si>
  <si>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</si>
  <si>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</si>
  <si>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</si>
  <si>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</si>
  <si>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</si>
  <si>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</si>
  <si>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</si>
  <si>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</si>
  <si>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</si>
  <si>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</si>
  <si>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</si>
  <si>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</si>
  <si>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</si>
  <si>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</si>
  <si>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</si>
  <si>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</si>
  <si>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</si>
  <si>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</si>
  <si>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</si>
  <si>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</si>
  <si>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</si>
  <si>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</si>
  <si>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</si>
  <si>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</si>
  <si>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</si>
  <si>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</si>
  <si>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</si>
  <si>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</si>
  <si>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</si>
  <si>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</si>
  <si>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</si>
  <si>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</si>
  <si>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</si>
  <si>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</si>
  <si>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</si>
  <si>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</si>
  <si>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</si>
  <si>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</si>
  <si>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</si>
  <si>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</si>
  <si>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</si>
  <si>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</si>
  <si>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</si>
  <si>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</si>
  <si>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</si>
  <si>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</si>
  <si>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</si>
  <si>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</si>
  <si>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</si>
  <si>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</si>
  <si>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</si>
  <si>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</si>
  <si>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</si>
  <si>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</si>
  <si>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</si>
  <si>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</si>
  <si>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</si>
  <si>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</si>
  <si>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</si>
  <si>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</si>
  <si>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</si>
  <si>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</si>
  <si>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</si>
  <si>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</si>
  <si>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</si>
  <si>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</si>
  <si>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</si>
  <si>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</si>
  <si>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</si>
  <si>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</si>
  <si>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</si>
  <si>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</si>
  <si>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</si>
  <si>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</si>
  <si>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</si>
  <si>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</si>
  <si>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</si>
  <si>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</si>
  <si>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</si>
  <si>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</si>
  <si>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</si>
  <si>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</si>
  <si>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</si>
  <si>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</si>
  <si>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</si>
  <si>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</si>
  <si>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</si>
  <si>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</si>
  <si>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</si>
  <si>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</si>
  <si>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</si>
  <si>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</si>
  <si>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</si>
  <si>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</si>
  <si>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</si>
  <si>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</si>
  <si>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</si>
  <si>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</si>
  <si>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</si>
  <si>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</si>
  <si>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</si>
  <si>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</si>
  <si>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</si>
  <si>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</si>
  <si>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</si>
  <si>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</si>
  <si>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</si>
  <si>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</si>
  <si>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</si>
  <si>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</si>
  <si>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</si>
  <si>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</si>
  <si>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</si>
  <si>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</si>
  <si>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</si>
  <si>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</si>
  <si>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</si>
  <si>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</si>
  <si>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</si>
  <si>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</si>
  <si>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</si>
  <si>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</si>
  <si>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</si>
  <si>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</si>
  <si>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</si>
  <si>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</si>
  <si>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</si>
  <si>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</si>
  <si>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</si>
  <si>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</si>
  <si>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</si>
  <si>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</si>
  <si>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</si>
  <si>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</si>
  <si>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</si>
  <si>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</si>
  <si>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</si>
  <si>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</si>
  <si>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</si>
  <si>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</si>
  <si>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</si>
  <si>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</si>
  <si>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</si>
  <si>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</si>
  <si>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</si>
  <si>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</si>
  <si>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</si>
  <si>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</si>
  <si>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</si>
  <si>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</si>
  <si>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</si>
  <si>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</si>
  <si>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</si>
  <si>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</si>
  <si>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</si>
  <si>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</si>
  <si>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</si>
  <si>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</si>
  <si>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</si>
  <si>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</si>
  <si>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</si>
  <si>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</si>
  <si>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</si>
  <si>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</si>
  <si>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</si>
  <si>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</si>
  <si>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</si>
  <si>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</si>
  <si>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</si>
  <si>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</si>
  <si>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</si>
  <si>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</si>
  <si>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</si>
  <si>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</si>
  <si>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</si>
  <si>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</si>
  <si>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</si>
  <si>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</si>
  <si>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</si>
  <si>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</si>
  <si>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</si>
  <si>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</si>
  <si>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</si>
  <si>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</si>
  <si>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</si>
  <si>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</si>
  <si>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</si>
  <si>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</si>
  <si>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</si>
  <si>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</si>
  <si>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</si>
  <si>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</si>
  <si>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</si>
  <si>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</si>
  <si>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</si>
  <si>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</si>
  <si>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</si>
  <si>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</si>
  <si>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</si>
  <si>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</si>
  <si>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</si>
  <si>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</si>
  <si>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</si>
  <si>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</si>
  <si>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</si>
  <si>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</si>
  <si>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</si>
  <si>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</si>
  <si>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</si>
  <si>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</si>
  <si>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</si>
  <si>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</si>
  <si>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</si>
  <si>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</si>
  <si>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</si>
  <si>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</si>
  <si>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</si>
  <si>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</si>
  <si>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</si>
  <si>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</si>
  <si>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</si>
  <si>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</si>
  <si>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</si>
  <si>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</si>
  <si>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</si>
  <si>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</si>
  <si>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</si>
  <si>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</si>
  <si>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</si>
  <si>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</si>
  <si>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</si>
  <si>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</si>
  <si>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</si>
  <si>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</si>
  <si>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</si>
  <si>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</si>
  <si>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</si>
  <si>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</si>
  <si>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</si>
  <si>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</si>
  <si>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</si>
  <si>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</si>
  <si>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</si>
  <si>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</si>
  <si>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</si>
  <si>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</si>
  <si>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</si>
  <si>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</si>
  <si>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</si>
  <si>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</si>
  <si>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</si>
  <si>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</si>
  <si>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</si>
  <si>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</si>
  <si>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</si>
  <si>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</si>
  <si>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</si>
  <si>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</si>
  <si>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</si>
  <si>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</si>
  <si>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</si>
  <si>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</si>
  <si>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</si>
  <si>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</si>
  <si>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</si>
  <si>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</si>
  <si>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</si>
  <si>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</si>
  <si>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</si>
  <si>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</si>
  <si>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</si>
  <si>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</si>
  <si>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</si>
  <si>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</si>
  <si>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</si>
  <si>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</si>
  <si>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</si>
  <si>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</si>
  <si>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</si>
  <si>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</si>
  <si>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</si>
  <si>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</si>
  <si>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</si>
  <si>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</si>
  <si>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</si>
  <si>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</si>
  <si>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</si>
  <si>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</si>
  <si>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</si>
  <si>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</si>
  <si>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</si>
  <si>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</si>
  <si>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</si>
  <si>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</si>
  <si>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</si>
  <si>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</si>
  <si>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</si>
  <si>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</si>
  <si>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</si>
  <si>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</si>
  <si>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</si>
  <si>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</si>
  <si>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</si>
  <si>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</si>
  <si>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</si>
  <si>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</si>
  <si>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</si>
  <si>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</si>
  <si>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</si>
  <si>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</si>
  <si>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</si>
  <si>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</si>
  <si>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</si>
  <si>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</si>
  <si>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</si>
  <si>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</si>
  <si>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</si>
  <si>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</si>
  <si>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</si>
  <si>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</si>
  <si>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</si>
  <si>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</si>
  <si>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</si>
  <si>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</si>
  <si>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</si>
  <si>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</si>
  <si>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</si>
  <si>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</si>
  <si>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</si>
  <si>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</si>
  <si>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</si>
  <si>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</si>
  <si>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</si>
  <si>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</si>
  <si>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</si>
  <si>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</si>
  <si>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</si>
  <si>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</si>
  <si>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</si>
  <si>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</si>
  <si>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</si>
  <si>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</si>
  <si>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</si>
  <si>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</si>
  <si>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</si>
  <si>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</si>
  <si>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</si>
  <si>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</si>
  <si>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</si>
  <si>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</si>
  <si>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</si>
  <si>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</si>
  <si>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</si>
  <si>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</si>
  <si>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</si>
  <si>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</si>
  <si>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</si>
  <si>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</si>
  <si>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</si>
  <si>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</si>
  <si>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</si>
  <si>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</si>
  <si>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</si>
  <si>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</si>
  <si>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</si>
  <si>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</si>
  <si>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</si>
  <si>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</si>
  <si>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</si>
  <si>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</si>
  <si>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</si>
  <si>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</si>
  <si>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</si>
  <si>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</si>
  <si>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</si>
  <si>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</si>
  <si>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</si>
  <si>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</si>
  <si>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</si>
  <si>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</si>
  <si>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</si>
  <si>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</si>
  <si>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</si>
  <si>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</si>
  <si>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</si>
  <si>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</si>
  <si>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</si>
  <si>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</si>
  <si>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</si>
  <si>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</si>
  <si>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</si>
  <si>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</si>
  <si>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</si>
  <si>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</si>
  <si>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</si>
  <si>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</si>
  <si>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</si>
  <si>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</si>
  <si>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</si>
  <si>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</si>
  <si>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</si>
  <si>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</si>
  <si>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</si>
  <si>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</si>
  <si>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</si>
  <si>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</si>
  <si>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</si>
  <si>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</si>
  <si>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</si>
  <si>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</si>
  <si>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</si>
  <si>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</si>
  <si>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</si>
  <si>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</si>
  <si>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</si>
  <si>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</si>
  <si>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</si>
  <si>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</si>
  <si>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</si>
  <si>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</si>
  <si>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</si>
  <si>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</si>
  <si>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</si>
  <si>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</si>
  <si>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</si>
  <si>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</si>
  <si>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</si>
  <si>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</si>
  <si>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</si>
  <si>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</si>
  <si>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</si>
  <si>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</si>
  <si>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</si>
  <si>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</si>
  <si>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</si>
  <si>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</si>
  <si>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</si>
  <si>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</si>
  <si>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</si>
  <si>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</si>
  <si>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</si>
  <si>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</si>
  <si>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</si>
  <si>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</si>
  <si>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</si>
  <si>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</si>
  <si>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</si>
  <si>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</si>
  <si>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</si>
  <si>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</si>
  <si>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</si>
  <si>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</si>
  <si>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</si>
  <si>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</si>
  <si>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</si>
  <si>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</si>
  <si>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</si>
  <si>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</si>
  <si>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</si>
  <si>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</si>
  <si>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</si>
  <si>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</si>
  <si>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</si>
  <si>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</si>
  <si>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</si>
  <si>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</si>
  <si>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</si>
  <si>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</si>
  <si>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</si>
  <si>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</si>
  <si>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</si>
  <si>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</si>
  <si>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</si>
  <si>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</si>
  <si>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</si>
  <si>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</si>
  <si>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</si>
  <si>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</si>
  <si>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</si>
  <si>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</si>
  <si>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</si>
  <si>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</si>
  <si>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</si>
  <si>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</si>
  <si>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</si>
  <si>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</si>
  <si>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</si>
  <si>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</si>
  <si>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</si>
  <si>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</si>
  <si>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</si>
  <si>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</si>
  <si>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</si>
  <si>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</si>
  <si>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</si>
  <si>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</si>
  <si>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</si>
  <si>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</si>
  <si>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</si>
  <si>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</si>
  <si>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</si>
  <si>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</si>
  <si>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</si>
  <si>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</si>
  <si>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</si>
  <si>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</si>
  <si>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</si>
  <si>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</si>
  <si>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</si>
  <si>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</si>
  <si>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</si>
  <si>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</si>
  <si>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</si>
  <si>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</si>
  <si>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</si>
  <si>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</si>
  <si>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</si>
  <si>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</si>
  <si>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</si>
  <si>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</si>
  <si>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</si>
  <si>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</si>
  <si>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</si>
  <si>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</si>
  <si>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</si>
  <si>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</si>
  <si>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</si>
  <si>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</si>
  <si>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</si>
  <si>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</si>
  <si>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</si>
  <si>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</si>
  <si>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</si>
  <si>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</si>
  <si>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</si>
  <si>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</si>
  <si>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</si>
  <si>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</si>
  <si>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</si>
  <si>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</si>
  <si>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</si>
  <si>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</si>
  <si>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</si>
  <si>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</si>
  <si>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</si>
  <si>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</si>
  <si>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</si>
  <si>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</si>
  <si>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</si>
  <si>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</si>
  <si>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</si>
  <si>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</si>
  <si>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</si>
  <si>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</si>
  <si>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</si>
  <si>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</si>
  <si>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</si>
  <si>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</si>
  <si>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</si>
  <si>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</si>
  <si>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</si>
  <si>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</si>
  <si>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</si>
  <si>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</si>
  <si>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</si>
  <si>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</si>
  <si>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</si>
  <si>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</si>
  <si>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</si>
  <si>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</si>
  <si>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</si>
  <si>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</si>
  <si>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</si>
  <si>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</si>
  <si>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</si>
  <si>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</si>
  <si>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</si>
  <si>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</si>
  <si>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</si>
  <si>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</si>
  <si>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</si>
  <si>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</si>
  <si>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</si>
  <si>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</si>
  <si>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</si>
  <si>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</si>
  <si>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</si>
  <si>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</si>
  <si>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</si>
  <si>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</si>
  <si>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</si>
  <si>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</si>
  <si>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</si>
  <si>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</si>
  <si>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</si>
  <si>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</si>
  <si>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</si>
  <si>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</si>
  <si>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</si>
  <si>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</si>
  <si>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</si>
  <si>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</si>
  <si>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</si>
  <si>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</si>
  <si>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</si>
  <si>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</si>
  <si>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</si>
  <si>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</si>
  <si>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</si>
  <si>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</si>
  <si>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</si>
  <si>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</si>
  <si>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</si>
  <si>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</si>
  <si>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</si>
  <si>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</si>
  <si>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</si>
  <si>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</si>
  <si>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</si>
  <si>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</si>
  <si>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</si>
  <si>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</si>
  <si>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</si>
  <si>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</si>
  <si>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</si>
  <si>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</si>
  <si>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</si>
  <si>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</si>
  <si>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</si>
  <si>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</si>
  <si>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</si>
  <si>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</si>
  <si>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</si>
  <si>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</si>
  <si>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</si>
  <si>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</si>
  <si>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</si>
  <si>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</si>
  <si>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</si>
  <si>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</si>
  <si>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</si>
  <si>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</si>
  <si>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</si>
  <si>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</si>
  <si>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</si>
  <si>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</si>
  <si>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</si>
  <si>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</si>
  <si>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</si>
  <si>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</si>
  <si>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</si>
  <si>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</si>
  <si>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</si>
  <si>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</si>
  <si>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</si>
  <si>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</si>
  <si>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</si>
  <si>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</si>
  <si>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</si>
  <si>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</si>
  <si>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</si>
  <si>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</si>
  <si>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</si>
  <si>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</si>
  <si>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</si>
  <si>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</si>
  <si>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</si>
  <si>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</si>
  <si>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</si>
  <si>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</si>
  <si>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</si>
  <si>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</si>
  <si>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</si>
  <si>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</si>
  <si>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</si>
  <si>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</si>
  <si>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</si>
  <si>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</si>
  <si>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</si>
  <si>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</si>
  <si>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</si>
  <si>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</si>
  <si>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</si>
  <si>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</si>
  <si>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</si>
  <si>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</si>
  <si>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</si>
  <si>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</si>
  <si>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</si>
  <si>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</si>
  <si>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</si>
  <si>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</si>
  <si>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</si>
  <si>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</si>
  <si>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</si>
  <si>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</si>
  <si>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</si>
  <si>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</si>
  <si>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</si>
  <si>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</si>
  <si>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</si>
  <si>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</si>
  <si>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</si>
  <si>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</si>
  <si>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</si>
  <si>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</si>
  <si>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</si>
  <si>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</si>
  <si>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</si>
  <si>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</si>
  <si>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</si>
  <si>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</si>
  <si>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</si>
  <si>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</si>
  <si>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</si>
  <si>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</si>
  <si>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</si>
  <si>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</si>
  <si>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</si>
  <si>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</si>
  <si>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</si>
  <si>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</si>
  <si>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</si>
  <si>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</si>
  <si>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</si>
  <si>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</si>
  <si>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</si>
  <si>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</si>
  <si>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</si>
  <si>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</si>
  <si>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</si>
  <si>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</si>
  <si>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</si>
  <si>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</si>
  <si>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</si>
  <si>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</si>
  <si>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</si>
  <si>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</si>
  <si>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</si>
  <si>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</si>
  <si>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</si>
  <si>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</si>
  <si>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</si>
  <si>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</si>
  <si>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</si>
  <si>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</si>
  <si>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</si>
  <si>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</si>
  <si>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</si>
  <si>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</si>
  <si>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</si>
  <si>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</si>
  <si>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</si>
  <si>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</si>
  <si>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</si>
  <si>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</si>
  <si>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</si>
  <si>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</si>
  <si>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</si>
  <si>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</si>
  <si>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</si>
  <si>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</si>
  <si>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</si>
  <si>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</si>
  <si>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</si>
  <si>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</si>
  <si>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</si>
  <si>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</si>
  <si>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</si>
  <si>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</si>
  <si>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</si>
  <si>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</si>
  <si>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</si>
  <si>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</si>
  <si>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</si>
  <si>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</si>
  <si>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</si>
  <si>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</si>
  <si>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</si>
  <si>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</si>
  <si>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</si>
  <si>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</si>
  <si>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</si>
  <si>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</si>
  <si>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</si>
  <si>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</si>
  <si>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</si>
  <si>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</si>
  <si>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</si>
  <si>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</si>
  <si>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</si>
  <si>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</si>
  <si>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</si>
  <si>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</si>
  <si>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</si>
  <si>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</si>
  <si>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</si>
  <si>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</si>
  <si>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</si>
  <si>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</si>
  <si>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</si>
  <si>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</si>
  <si>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</si>
  <si>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</si>
  <si>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</si>
  <si>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</si>
  <si>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</si>
  <si>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</si>
  <si>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</si>
  <si>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</si>
  <si>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</si>
  <si>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</si>
  <si>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</si>
  <si>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</si>
  <si>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</si>
  <si>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</si>
  <si>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</si>
  <si>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</si>
  <si>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</si>
  <si>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</si>
  <si>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</si>
  <si>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</si>
  <si>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</si>
  <si>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</si>
  <si>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</si>
  <si>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</si>
  <si>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</si>
  <si>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</si>
  <si>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</si>
  <si>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</si>
  <si>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</si>
  <si>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</si>
  <si>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</si>
  <si>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</si>
  <si>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</si>
  <si>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</si>
  <si>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</si>
  <si>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</si>
  <si>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</si>
  <si>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</si>
  <si>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</si>
  <si>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</si>
  <si>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</si>
  <si>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</si>
  <si>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</si>
  <si>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</si>
  <si>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</si>
  <si>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</si>
  <si>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</si>
  <si>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</si>
  <si>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</si>
  <si>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</si>
  <si>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</si>
  <si>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</si>
  <si>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</si>
  <si>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</si>
  <si>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</si>
  <si>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</si>
  <si>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</si>
  <si>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</si>
  <si>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</si>
  <si>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</si>
  <si>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</si>
  <si>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</si>
  <si>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</si>
  <si>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</si>
  <si>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</si>
  <si>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</si>
  <si>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</si>
  <si>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</si>
  <si>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</si>
  <si>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</si>
  <si>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</si>
  <si>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</si>
  <si>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</si>
  <si>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</si>
  <si>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</si>
  <si>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</si>
  <si>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</si>
  <si>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</si>
  <si>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</si>
  <si>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</si>
  <si>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</si>
  <si>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</si>
  <si>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</si>
  <si>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</si>
  <si>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</si>
  <si>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</si>
  <si>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</si>
  <si>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</si>
  <si>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</si>
  <si>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</si>
  <si>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</si>
  <si>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</si>
  <si>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</si>
  <si>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</si>
  <si>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</si>
  <si>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</si>
  <si>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</si>
  <si>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</si>
  <si>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</si>
  <si>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</si>
  <si>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</si>
  <si>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</si>
  <si>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</si>
  <si>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</si>
  <si>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</si>
  <si>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</si>
  <si>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</si>
  <si>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</si>
  <si>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</si>
  <si>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</si>
  <si>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</si>
  <si>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</si>
  <si>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</si>
  <si>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</si>
  <si>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</si>
  <si>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</si>
  <si>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</si>
  <si>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</si>
  <si>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</si>
  <si>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</si>
  <si>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</si>
  <si>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</si>
  <si>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</si>
  <si>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</si>
  <si>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</si>
  <si>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</si>
  <si>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</si>
  <si>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</si>
  <si>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</si>
  <si>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</si>
  <si>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</si>
  <si>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</si>
  <si>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</si>
  <si>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</si>
  <si>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</si>
  <si>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</si>
  <si>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</si>
  <si>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</si>
  <si>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</si>
  <si>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</si>
  <si>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</si>
  <si>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</si>
  <si>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</si>
  <si>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</si>
  <si>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</si>
  <si>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</si>
  <si>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</si>
  <si>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</si>
  <si>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</si>
  <si>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</si>
  <si>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</si>
  <si>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</si>
  <si>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</si>
  <si>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</si>
  <si>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</si>
  <si>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</si>
  <si>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</si>
  <si>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</si>
  <si>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</si>
  <si>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</si>
  <si>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</si>
  <si>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</si>
  <si>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</si>
  <si>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</si>
  <si>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</si>
  <si>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</si>
  <si>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</si>
  <si>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</si>
  <si>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</si>
  <si>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</si>
  <si>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</si>
  <si>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</si>
  <si>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</si>
  <si>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</si>
  <si>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</si>
  <si>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</si>
  <si>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</si>
  <si>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</si>
  <si>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</si>
  <si>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</si>
  <si>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</si>
  <si>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</si>
  <si>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</si>
  <si>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</si>
  <si>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</si>
  <si>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</si>
  <si>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</si>
  <si>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</si>
  <si>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</si>
  <si>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</si>
  <si>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</si>
  <si>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</si>
  <si>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</si>
  <si>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</si>
  <si>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</si>
  <si>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</si>
  <si>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</si>
  <si>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</si>
  <si>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</si>
  <si>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</si>
  <si>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</si>
  <si>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</si>
  <si>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</si>
  <si>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</si>
  <si>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</si>
  <si>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</si>
  <si>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</si>
  <si>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</si>
  <si>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</si>
  <si>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</si>
  <si>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</si>
  <si>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</si>
  <si>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</si>
  <si>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</si>
  <si>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</si>
  <si>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</si>
  <si>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</si>
  <si>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</si>
  <si>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</si>
  <si>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</si>
  <si>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</si>
  <si>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</si>
  <si>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</si>
  <si>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</si>
  <si>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</si>
  <si>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</si>
  <si>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</si>
  <si>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</si>
  <si>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</si>
  <si>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</si>
  <si>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</si>
  <si>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</si>
  <si>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</si>
  <si>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</si>
  <si>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</si>
  <si>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</si>
  <si>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</si>
  <si>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</si>
  <si>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</si>
  <si>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</si>
  <si>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</si>
  <si>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</si>
  <si>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</si>
  <si>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</si>
  <si>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</si>
  <si>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</si>
  <si>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</si>
  <si>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</si>
  <si>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</si>
  <si>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</si>
  <si>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</si>
  <si>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</si>
  <si>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</si>
  <si>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</si>
  <si>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</si>
  <si>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</si>
  <si>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</si>
  <si>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</si>
  <si>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</si>
  <si>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</si>
  <si>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</si>
  <si>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</si>
  <si>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</si>
  <si>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</si>
  <si>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</si>
  <si>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</si>
  <si>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</si>
  <si>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</si>
  <si>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</si>
  <si>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</si>
  <si>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</si>
  <si>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</si>
  <si>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</si>
  <si>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</si>
  <si>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</si>
  <si>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</si>
  <si>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</si>
  <si>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</si>
  <si>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</si>
  <si>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</si>
  <si>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</si>
  <si>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</si>
  <si>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</si>
  <si>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</si>
  <si>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</si>
  <si>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</si>
  <si>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</si>
  <si>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</si>
  <si>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</si>
  <si>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</si>
  <si>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</si>
  <si>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</si>
  <si>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</si>
  <si>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</si>
  <si>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</si>
  <si>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</si>
  <si>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</si>
  <si>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</si>
  <si>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</si>
  <si>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</si>
  <si>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</si>
  <si>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</si>
  <si>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</si>
  <si>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</si>
  <si>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</si>
  <si>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</si>
  <si>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</si>
  <si>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</si>
  <si>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</si>
  <si>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</si>
  <si>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</si>
  <si>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</si>
  <si>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</si>
  <si>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</si>
  <si>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</si>
  <si>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</si>
  <si>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</si>
  <si>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</si>
  <si>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</si>
  <si>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</si>
  <si>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</si>
  <si>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</si>
  <si>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</si>
  <si>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</si>
  <si>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</si>
  <si>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</si>
  <si>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</si>
  <si>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</si>
  <si>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</si>
  <si>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</si>
  <si>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</si>
  <si>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</si>
  <si>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</si>
  <si>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</si>
  <si>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</si>
  <si>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</si>
  <si>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</si>
  <si>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</si>
  <si>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</si>
  <si>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</si>
  <si>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</si>
  <si>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</si>
  <si>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</si>
  <si>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</si>
  <si>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</si>
  <si>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</si>
  <si>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</si>
  <si>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</si>
  <si>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</si>
  <si>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</si>
  <si>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</si>
  <si>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</si>
  <si>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</si>
  <si>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</si>
  <si>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</si>
  <si>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</si>
  <si>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</si>
  <si>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</si>
  <si>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</si>
  <si>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</si>
  <si>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</si>
  <si>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</si>
  <si>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</si>
  <si>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</si>
  <si>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</si>
  <si>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</si>
  <si>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</si>
  <si>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</si>
  <si>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</si>
  <si>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</si>
  <si>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</si>
  <si>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</si>
  <si>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</si>
  <si>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</si>
  <si>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</si>
  <si>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</si>
  <si>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</si>
  <si>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</si>
  <si>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</si>
  <si>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</si>
  <si>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</si>
  <si>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</si>
  <si>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</si>
  <si>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</si>
  <si>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</si>
  <si>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</si>
  <si>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</si>
  <si>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</si>
  <si>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</si>
  <si>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</si>
  <si>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</si>
  <si>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</si>
  <si>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</si>
  <si>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</si>
  <si>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</si>
  <si>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</si>
  <si>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</si>
  <si>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</si>
  <si>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</si>
  <si>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</si>
  <si>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</si>
  <si>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</si>
  <si>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</si>
  <si>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</si>
  <si>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</si>
  <si>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</si>
  <si>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</si>
  <si>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</si>
  <si>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</si>
  <si>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</si>
  <si>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</si>
  <si>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</si>
  <si>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</si>
  <si>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</si>
  <si>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</si>
  <si>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</si>
  <si>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</si>
  <si>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</si>
  <si>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</si>
  <si>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</si>
  <si>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</si>
  <si>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</si>
  <si>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</si>
  <si>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</si>
  <si>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</si>
  <si>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</si>
  <si>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</si>
  <si>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</si>
  <si>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</si>
  <si>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</si>
  <si>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</si>
  <si>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</si>
  <si>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</si>
  <si>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</si>
  <si>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</si>
  <si>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</si>
  <si>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</si>
  <si>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</si>
  <si>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</si>
  <si>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</si>
  <si>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</si>
  <si>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</si>
  <si>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</si>
  <si>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</si>
  <si>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</si>
  <si>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</si>
  <si>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</si>
  <si>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</si>
  <si>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</si>
  <si>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</si>
  <si>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</si>
  <si>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</si>
  <si>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</si>
  <si>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</si>
  <si>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</si>
  <si>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</si>
  <si>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</si>
  <si>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</si>
  <si>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</si>
  <si>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</si>
  <si>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</si>
  <si>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</si>
  <si>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</si>
  <si>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</si>
  <si>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</si>
  <si>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</si>
  <si>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</si>
  <si>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</si>
  <si>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</si>
  <si>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</si>
  <si>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</si>
  <si>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</si>
  <si>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</si>
  <si>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</si>
  <si>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</si>
  <si>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</si>
  <si>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</si>
  <si>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</si>
  <si>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</si>
  <si>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</si>
  <si>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</si>
  <si>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</si>
  <si>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</si>
  <si>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</si>
  <si>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</si>
  <si>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</si>
  <si>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</si>
  <si>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</si>
  <si>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</si>
  <si>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</si>
  <si>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</si>
  <si>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</si>
  <si>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</si>
  <si>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</si>
  <si>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</si>
  <si>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</si>
  <si>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</si>
  <si>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</si>
  <si>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</si>
  <si>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</si>
  <si>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</si>
  <si>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</si>
  <si>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</si>
  <si>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</si>
  <si>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</si>
  <si>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</si>
  <si>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</si>
  <si>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</si>
  <si>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</si>
  <si>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</si>
  <si>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</si>
  <si>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</si>
  <si>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</si>
  <si>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</si>
  <si>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</si>
  <si>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</si>
  <si>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</si>
  <si>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</si>
  <si>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</si>
  <si>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</si>
  <si>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</si>
  <si>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</si>
  <si>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</si>
  <si>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</si>
  <si>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</si>
  <si>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</si>
  <si>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</si>
  <si>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</si>
  <si>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</si>
  <si>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</si>
  <si>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</si>
  <si>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</si>
  <si>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</si>
  <si>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</si>
  <si>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</si>
  <si>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</si>
  <si>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</si>
  <si>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</si>
  <si>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</si>
  <si>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</si>
  <si>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</si>
  <si>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</si>
  <si>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</si>
  <si>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</si>
  <si>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</si>
  <si>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</si>
  <si>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</si>
  <si>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</si>
  <si>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</si>
  <si>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</si>
  <si>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</si>
  <si>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</si>
  <si>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</si>
  <si>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</si>
  <si>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</si>
  <si>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</si>
  <si>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</si>
  <si>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</si>
  <si>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</si>
  <si>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</si>
  <si>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</si>
  <si>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</si>
  <si>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</si>
  <si>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</si>
  <si>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</si>
  <si>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</si>
  <si>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</si>
  <si>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</si>
  <si>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</si>
  <si>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</si>
  <si>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</si>
  <si>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</si>
  <si>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</si>
  <si>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</si>
  <si>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</si>
  <si>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</si>
  <si>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</si>
  <si>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</si>
  <si>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</si>
  <si>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</si>
  <si>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</si>
  <si>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</si>
  <si>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</si>
  <si>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</si>
  <si>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</si>
  <si>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</si>
  <si>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</si>
  <si>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</si>
  <si>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</si>
  <si>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</si>
  <si>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</si>
  <si>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</si>
  <si>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</si>
  <si>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</si>
  <si>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</si>
  <si>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</si>
  <si>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</si>
  <si>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</si>
  <si>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</si>
  <si>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</si>
  <si>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</si>
  <si>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</si>
  <si>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</si>
  <si>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</si>
  <si>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</si>
  <si>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</si>
  <si>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</si>
  <si>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</si>
  <si>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</si>
  <si>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</si>
  <si>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</si>
  <si>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</si>
  <si>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</si>
  <si>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</si>
  <si>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</si>
  <si>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</si>
  <si>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</si>
  <si>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</si>
  <si>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</si>
  <si>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</si>
  <si>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</si>
  <si>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</si>
  <si>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</si>
  <si>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</si>
  <si>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</si>
  <si>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</si>
  <si>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</si>
  <si>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</si>
  <si>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</si>
  <si>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</si>
  <si>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</si>
  <si>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</si>
  <si>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</si>
  <si>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</si>
  <si>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</si>
  <si>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</si>
  <si>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</si>
  <si>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</si>
  <si>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</si>
  <si>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</si>
  <si>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</si>
  <si>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</si>
  <si>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</si>
  <si>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</si>
  <si>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</si>
  <si>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</si>
  <si>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</si>
  <si>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</si>
  <si>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</si>
  <si>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</si>
  <si>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</si>
  <si>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</si>
  <si>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</si>
  <si>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</si>
  <si>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</si>
  <si>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</si>
  <si>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</si>
  <si>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</si>
  <si>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</si>
  <si>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</si>
  <si>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</si>
  <si>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</si>
  <si>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</si>
  <si>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</si>
  <si>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</si>
  <si>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</si>
  <si>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</si>
  <si>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</si>
  <si>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</si>
  <si>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</si>
  <si>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</si>
  <si>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</si>
  <si>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</si>
  <si>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</si>
  <si>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</si>
  <si>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</si>
  <si>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</si>
  <si>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</si>
  <si>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</si>
  <si>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</si>
  <si>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</si>
  <si>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</si>
  <si>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</si>
  <si>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</si>
  <si>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</si>
  <si>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</si>
  <si>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</si>
  <si>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</si>
  <si>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</si>
  <si>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</si>
  <si>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</si>
  <si>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</si>
  <si>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</si>
  <si>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</si>
  <si>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</si>
  <si>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</si>
  <si>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</si>
  <si>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</si>
  <si>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</si>
  <si>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</si>
  <si>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</si>
  <si>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</si>
  <si>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</si>
  <si>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</si>
  <si>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</si>
  <si>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</si>
  <si>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</si>
  <si>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</si>
  <si>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</si>
  <si>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</si>
  <si>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</si>
  <si>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</si>
  <si>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</si>
  <si>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</si>
  <si>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</si>
  <si>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</si>
  <si>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</si>
  <si>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</si>
  <si>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</si>
  <si>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</si>
  <si>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</si>
  <si>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</si>
  <si>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</si>
  <si>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</si>
  <si>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</si>
  <si>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</si>
  <si>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</si>
  <si>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</si>
  <si>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</si>
  <si>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</si>
  <si>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</si>
  <si>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</si>
  <si>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</si>
  <si>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</si>
  <si>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</si>
  <si>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</si>
  <si>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</si>
  <si>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</si>
  <si>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</si>
  <si>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</si>
  <si>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</si>
  <si>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</si>
  <si>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</si>
  <si>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</si>
  <si>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</si>
  <si>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</si>
  <si>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</si>
  <si>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</si>
  <si>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</si>
  <si>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</si>
  <si>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</si>
  <si>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</si>
  <si>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</si>
  <si>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</si>
  <si>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</si>
  <si>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</si>
  <si>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</si>
  <si>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</si>
  <si>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</si>
  <si>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</si>
  <si>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</si>
  <si>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</si>
  <si>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</si>
  <si>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</si>
  <si>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</si>
  <si>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</si>
  <si>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</si>
  <si>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</si>
  <si>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</si>
  <si>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</si>
  <si>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</si>
  <si>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</si>
  <si>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</si>
  <si>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</si>
  <si>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</si>
  <si>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</si>
  <si>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</si>
  <si>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</si>
  <si>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</si>
  <si>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</si>
  <si>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</si>
  <si>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</si>
  <si>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</si>
  <si>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</si>
  <si>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</si>
  <si>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</si>
  <si>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</si>
  <si>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</si>
  <si>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</si>
  <si>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</si>
  <si>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</si>
  <si>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</si>
  <si>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</si>
  <si>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</si>
  <si>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</si>
  <si>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</si>
  <si>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</si>
  <si>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</si>
  <si>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</si>
  <si>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</si>
  <si>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</si>
  <si>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</si>
  <si>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</si>
  <si>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</si>
  <si>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</si>
  <si>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</si>
  <si>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</si>
  <si>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</si>
  <si>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</si>
  <si>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</si>
  <si>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</si>
  <si>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</si>
  <si>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</si>
  <si>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</si>
  <si>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</si>
  <si>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</si>
  <si>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</si>
  <si>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</si>
  <si>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</si>
  <si>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</si>
  <si>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</si>
  <si>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</si>
  <si>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</si>
  <si>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</si>
  <si>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</si>
  <si>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</si>
  <si>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</si>
  <si>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</si>
  <si>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</si>
  <si>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</si>
  <si>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</si>
  <si>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</si>
  <si>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</si>
  <si>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</si>
  <si>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</si>
  <si>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</si>
  <si>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</si>
  <si>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</si>
  <si>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</si>
  <si>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</si>
  <si>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</si>
  <si>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</si>
  <si>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</si>
  <si>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</si>
  <si>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</si>
  <si>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</si>
  <si>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</si>
  <si>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</si>
  <si>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</si>
  <si>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</si>
  <si>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</si>
  <si>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</si>
  <si>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</si>
  <si>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</si>
  <si>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</si>
  <si>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</si>
  <si>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</si>
  <si>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</si>
  <si>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</si>
  <si>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</si>
  <si>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</si>
  <si>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</si>
  <si>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</si>
  <si>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</si>
  <si>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</si>
  <si>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</si>
  <si>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</si>
  <si>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</si>
  <si>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</si>
  <si>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</si>
  <si>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</si>
  <si>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</si>
  <si>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</si>
  <si>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</si>
  <si>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</si>
  <si>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</si>
  <si>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</si>
  <si>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</si>
  <si>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</si>
  <si>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</si>
  <si>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</si>
  <si>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</si>
  <si>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</si>
  <si>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</si>
  <si>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</si>
  <si>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</si>
  <si>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</si>
  <si>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</si>
  <si>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</si>
  <si>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</si>
  <si>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</si>
  <si>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</si>
  <si>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</si>
  <si>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</si>
  <si>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</si>
  <si>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</si>
  <si>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</si>
  <si>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</si>
  <si>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</si>
  <si>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</si>
  <si>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</si>
  <si>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</si>
  <si>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</si>
  <si>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</si>
  <si>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</si>
  <si>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</si>
  <si>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</si>
  <si>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</si>
  <si>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</si>
  <si>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</si>
  <si>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</si>
  <si>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</si>
  <si>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</si>
  <si>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</si>
  <si>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</si>
  <si>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</si>
  <si>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</si>
  <si>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</si>
  <si>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</si>
  <si>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</si>
  <si>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</si>
  <si>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</si>
  <si>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</si>
  <si>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</si>
  <si>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</si>
  <si>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</si>
  <si>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</si>
  <si>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</si>
  <si>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</si>
  <si>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</si>
  <si>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</si>
  <si>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</si>
  <si>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</si>
  <si>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</si>
  <si>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</si>
  <si>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</si>
  <si>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</si>
  <si>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</si>
  <si>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</si>
  <si>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</si>
  <si>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</si>
  <si>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</si>
  <si>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</si>
  <si>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</si>
  <si>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</si>
  <si>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</si>
  <si>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</si>
  <si>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</si>
  <si>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</si>
  <si>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</si>
  <si>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</si>
  <si>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</si>
  <si>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</si>
  <si>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</si>
  <si>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</si>
  <si>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</si>
  <si>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</si>
  <si>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</si>
  <si>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</si>
  <si>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</si>
  <si>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</si>
  <si>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</si>
  <si>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</si>
  <si>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</si>
  <si>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</si>
  <si>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</si>
  <si>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</si>
  <si>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</si>
  <si>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</si>
  <si>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</si>
  <si>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</si>
  <si>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</si>
  <si>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</si>
  <si>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</si>
  <si>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</si>
  <si>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</si>
  <si>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</si>
  <si>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</si>
  <si>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</si>
  <si>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</si>
  <si>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</si>
  <si>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</si>
  <si>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</si>
  <si>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</si>
  <si>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</si>
  <si>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</si>
  <si>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</si>
  <si>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</si>
  <si>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</si>
  <si>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</si>
  <si>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</si>
  <si>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</si>
  <si>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</si>
  <si>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</si>
  <si>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</si>
  <si>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</si>
  <si>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</si>
  <si>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</si>
  <si>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</si>
  <si>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</si>
  <si>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</si>
  <si>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</si>
  <si>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</si>
  <si>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</si>
  <si>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</si>
  <si>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</si>
  <si>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</si>
  <si>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</si>
  <si>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</si>
  <si>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</si>
  <si>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</si>
  <si>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</si>
  <si>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</si>
  <si>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</si>
  <si>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</si>
  <si>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</si>
  <si>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</si>
  <si>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</si>
  <si>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</si>
  <si>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</si>
  <si>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</si>
  <si>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</si>
  <si>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</si>
  <si>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</si>
  <si>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</si>
  <si>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</si>
  <si>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</si>
  <si>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</si>
  <si>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</si>
  <si>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</si>
  <si>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</si>
  <si>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</si>
  <si>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</si>
  <si>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</si>
  <si>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</si>
  <si>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</si>
  <si>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</si>
  <si>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</si>
  <si>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</si>
  <si>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</si>
  <si>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</si>
  <si>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</si>
  <si>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</si>
  <si>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</si>
  <si>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</si>
  <si>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</si>
  <si>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</si>
  <si>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</si>
  <si>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</si>
  <si>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</si>
  <si>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</si>
  <si>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</si>
  <si>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</si>
  <si>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</si>
  <si>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</si>
  <si>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</si>
  <si>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</si>
  <si>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</si>
  <si>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</si>
  <si>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</si>
  <si>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</si>
  <si>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</si>
  <si>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</si>
  <si>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</si>
  <si>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</si>
  <si>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</si>
  <si>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</si>
  <si>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</si>
  <si>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</si>
  <si>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</si>
  <si>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</si>
  <si>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</si>
  <si>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</si>
  <si>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</si>
  <si>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</si>
  <si>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</si>
  <si>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</si>
  <si>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</si>
  <si>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</si>
  <si>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</si>
  <si>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</si>
  <si>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</si>
  <si>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</si>
  <si>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</si>
  <si>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</si>
  <si>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</si>
  <si>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</si>
  <si>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</si>
  <si>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</si>
  <si>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</si>
  <si>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</si>
  <si>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</si>
  <si>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</si>
  <si>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</si>
  <si>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</si>
  <si>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</si>
  <si>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</si>
  <si>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</si>
  <si>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</si>
  <si>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</si>
  <si>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</si>
  <si>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</si>
  <si>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</si>
  <si>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</si>
  <si>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</si>
  <si>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</si>
  <si>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</si>
  <si>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</si>
  <si>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</si>
  <si>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</si>
  <si>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</si>
  <si>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</si>
  <si>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</si>
  <si>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</si>
  <si>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</si>
  <si>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</si>
  <si>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</si>
  <si>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</si>
  <si>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</si>
  <si>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</si>
  <si>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</si>
  <si>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</si>
  <si>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</si>
  <si>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</si>
  <si>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</si>
  <si>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</si>
  <si>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</si>
  <si>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</si>
  <si>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</si>
  <si>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</si>
  <si>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</si>
  <si>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</si>
  <si>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</si>
  <si>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</si>
  <si>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</si>
  <si>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</si>
  <si>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</si>
  <si>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</si>
  <si>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</si>
  <si>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</si>
  <si>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</si>
  <si>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</si>
  <si>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</si>
  <si>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</si>
  <si>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</si>
  <si>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</si>
  <si>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</si>
  <si>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</si>
  <si>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</si>
  <si>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</si>
  <si>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</si>
  <si>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</si>
  <si>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</si>
  <si>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</si>
  <si>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</si>
  <si>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</si>
  <si>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</si>
  <si>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</si>
  <si>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</si>
  <si>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</si>
  <si>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</si>
  <si>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</si>
  <si>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</si>
  <si>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</si>
  <si>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</si>
  <si>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</si>
  <si>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</si>
  <si>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</si>
  <si>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</si>
  <si>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</si>
  <si>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</si>
  <si>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</si>
  <si>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</si>
  <si>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</si>
  <si>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</si>
  <si>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</si>
  <si>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</si>
  <si>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</si>
  <si>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</si>
  <si>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</si>
  <si>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</si>
  <si>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</si>
  <si>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</si>
  <si>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</si>
  <si>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</si>
  <si>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</si>
  <si>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</si>
  <si>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</si>
  <si>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</si>
  <si>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</si>
  <si>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</si>
  <si>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</si>
  <si>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</si>
  <si>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</si>
  <si>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</si>
  <si>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</si>
  <si>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</si>
  <si>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</si>
  <si>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</si>
  <si>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</si>
  <si>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</si>
  <si>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</si>
  <si>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</si>
  <si>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</si>
  <si>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</si>
  <si>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</si>
  <si>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</si>
  <si>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</si>
  <si>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</si>
  <si>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</si>
  <si>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</si>
  <si>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</si>
  <si>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</si>
  <si>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</si>
  <si>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</si>
  <si>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</si>
  <si>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</si>
  <si>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</si>
  <si>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</si>
  <si>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</si>
  <si>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</si>
  <si>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</si>
  <si>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</si>
  <si>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</si>
  <si>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</si>
  <si>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</si>
  <si>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</si>
  <si>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</si>
  <si>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</si>
  <si>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</si>
  <si>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</si>
  <si>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</si>
  <si>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</si>
  <si>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</si>
  <si>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</si>
  <si>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</si>
  <si>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</si>
  <si>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</si>
  <si>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</si>
  <si>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</si>
  <si>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</si>
  <si>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</si>
  <si>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</si>
  <si>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</si>
  <si>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</si>
  <si>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</si>
  <si>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</si>
  <si>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</si>
  <si>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</si>
  <si>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</si>
  <si>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</si>
  <si>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</si>
  <si>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</si>
  <si>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</si>
  <si>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</si>
  <si>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</si>
  <si>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</si>
  <si>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</si>
  <si>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</si>
  <si>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</si>
  <si>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</si>
  <si>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</si>
  <si>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</si>
  <si>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</si>
  <si>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</si>
  <si>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</si>
  <si>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</si>
  <si>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</si>
  <si>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</si>
  <si>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</si>
  <si>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</si>
  <si>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</si>
  <si>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</si>
  <si>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</si>
  <si>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</si>
  <si>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</si>
  <si>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</si>
  <si>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</si>
  <si>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</si>
  <si>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</si>
  <si>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</si>
  <si>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</si>
  <si>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</si>
  <si>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</si>
  <si>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</si>
  <si>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</si>
  <si>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</si>
  <si>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</si>
  <si>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</si>
  <si>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</si>
  <si>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</si>
  <si>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</si>
  <si>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</si>
  <si>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</si>
  <si>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</si>
  <si>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</si>
  <si>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</si>
  <si>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</si>
  <si>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</si>
  <si>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</si>
  <si>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</si>
  <si>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</si>
  <si>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</si>
  <si>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</si>
  <si>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</si>
  <si>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</si>
  <si>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</si>
  <si>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</si>
  <si>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</si>
  <si>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</si>
  <si>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</si>
  <si>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</si>
  <si>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</si>
  <si>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</si>
  <si>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</si>
  <si>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</si>
  <si>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</si>
  <si>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</si>
  <si>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</si>
  <si>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</si>
  <si>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</si>
  <si>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</si>
  <si>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</si>
  <si>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</si>
  <si>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</si>
  <si>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</si>
  <si>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</si>
  <si>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</si>
  <si>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</si>
  <si>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</si>
  <si>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</si>
  <si>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</si>
  <si>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</si>
  <si>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</si>
  <si>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</si>
  <si>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</si>
  <si>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</si>
  <si>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</si>
  <si>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</si>
  <si>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</si>
  <si>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</si>
  <si>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</si>
  <si>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</si>
  <si>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</si>
  <si>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</si>
  <si>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</si>
  <si>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</si>
  <si>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</si>
  <si>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</si>
  <si>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</si>
  <si>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</si>
  <si>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</si>
  <si>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</si>
  <si>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</si>
  <si>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</si>
  <si>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</si>
  <si>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</si>
  <si>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</si>
  <si>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</si>
  <si>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</si>
  <si>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</si>
  <si>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</si>
  <si>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</si>
  <si>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</si>
  <si>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</si>
  <si>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</si>
  <si>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</si>
  <si>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</si>
  <si>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</si>
  <si>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</si>
  <si>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</si>
  <si>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</si>
  <si>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</si>
  <si>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</si>
  <si>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</si>
  <si>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</si>
  <si>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</si>
  <si>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</si>
  <si>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</si>
  <si>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</si>
  <si>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</si>
  <si>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</si>
  <si>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</si>
  <si>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</si>
  <si>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</si>
  <si>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</si>
  <si>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</si>
  <si>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</si>
  <si>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</si>
  <si>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</si>
  <si>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</si>
  <si>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</si>
  <si>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</si>
  <si>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</si>
  <si>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</si>
  <si>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</si>
  <si>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</si>
  <si>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</si>
  <si>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</si>
  <si>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</si>
  <si>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</si>
  <si>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</si>
  <si>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</si>
  <si>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</si>
  <si>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</si>
  <si>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</si>
  <si>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</si>
  <si>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</si>
  <si>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</si>
  <si>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</si>
  <si>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</si>
  <si>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</si>
  <si>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</si>
  <si>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</si>
  <si>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</si>
  <si>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</si>
  <si>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</si>
  <si>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</si>
  <si>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</si>
  <si>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</si>
  <si>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</si>
  <si>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</si>
  <si>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</si>
  <si>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</si>
  <si>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</si>
  <si>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</si>
  <si>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</si>
  <si>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</si>
  <si>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</si>
  <si>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</si>
  <si>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</si>
  <si>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</si>
  <si>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</si>
  <si>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</si>
  <si>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</si>
  <si>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</si>
  <si>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</si>
  <si>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</si>
  <si>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</si>
  <si>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</si>
  <si>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</si>
  <si>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</si>
  <si>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</si>
  <si>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</si>
  <si>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</si>
  <si>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</si>
  <si>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</si>
  <si>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</si>
  <si>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</si>
  <si>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</si>
  <si>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</si>
  <si>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</si>
  <si>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</si>
  <si>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</si>
  <si>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</si>
  <si>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</si>
  <si>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</si>
  <si>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</si>
  <si>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</si>
  <si>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</si>
  <si>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</si>
  <si>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</si>
  <si>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</si>
  <si>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</si>
  <si>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</si>
  <si>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</si>
  <si>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</si>
  <si>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</si>
  <si>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</si>
  <si>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</si>
  <si>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</si>
  <si>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</si>
  <si>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</si>
  <si>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</si>
  <si>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</si>
  <si>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</si>
  <si>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</si>
  <si>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</si>
  <si>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</si>
  <si>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</si>
  <si>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</si>
  <si>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</si>
  <si>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</si>
  <si>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</si>
  <si>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</si>
  <si>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</si>
  <si>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</si>
  <si>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</si>
  <si>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</si>
  <si>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</si>
  <si>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</si>
  <si>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</si>
  <si>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</si>
  <si>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</si>
  <si>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</si>
  <si>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</si>
  <si>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</si>
  <si>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</si>
  <si>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</si>
  <si>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</si>
  <si>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</si>
  <si>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</si>
  <si>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</si>
  <si>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</si>
  <si>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</si>
  <si>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</si>
  <si>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</si>
  <si>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</si>
  <si>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</si>
  <si>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</si>
  <si>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</si>
  <si>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</si>
  <si>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</si>
  <si>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</si>
  <si>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</si>
  <si>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</si>
  <si>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</si>
  <si>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</si>
  <si>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</si>
  <si>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</si>
  <si>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</si>
  <si>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</si>
  <si>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</si>
  <si>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</si>
  <si>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</si>
  <si>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</si>
  <si>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</si>
  <si>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</si>
  <si>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</si>
  <si>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</si>
  <si>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</si>
  <si>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</si>
  <si>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</si>
  <si>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</si>
  <si>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</si>
  <si>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</si>
  <si>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</si>
  <si>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</si>
  <si>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</si>
  <si>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</si>
  <si>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</si>
  <si>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</si>
  <si>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</si>
  <si>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</si>
  <si>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</si>
  <si>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</si>
  <si>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</si>
  <si>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</si>
  <si>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</si>
  <si>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</si>
  <si>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</si>
  <si>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</si>
  <si>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</si>
  <si>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</si>
  <si>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</si>
  <si>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</si>
  <si>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</si>
  <si>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</si>
  <si>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</si>
  <si>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</si>
  <si>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</si>
  <si>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</si>
  <si>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</si>
  <si>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</si>
  <si>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</si>
  <si>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</si>
  <si>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</si>
  <si>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</si>
  <si>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</si>
  <si>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</si>
  <si>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</si>
  <si>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</si>
  <si>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</si>
  <si>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</si>
  <si>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</si>
  <si>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</si>
  <si>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</si>
  <si>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</si>
  <si>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</si>
  <si>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</si>
  <si>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</si>
  <si>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</si>
  <si>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</si>
  <si>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</si>
  <si>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</si>
  <si>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</si>
  <si>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</si>
  <si>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</si>
  <si>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</si>
  <si>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</si>
  <si>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</si>
  <si>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</si>
  <si>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</si>
  <si>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</si>
  <si>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</si>
  <si>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</si>
  <si>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</si>
  <si>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</si>
  <si>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</si>
  <si>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</si>
  <si>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</si>
  <si>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</si>
  <si>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</si>
  <si>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</si>
  <si>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</si>
  <si>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</si>
  <si>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</si>
  <si>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</si>
  <si>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</si>
  <si>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</si>
  <si>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</si>
  <si>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</si>
  <si>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</si>
  <si>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</si>
  <si>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</si>
  <si>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</si>
  <si>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</si>
  <si>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</si>
  <si>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</si>
  <si>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</si>
  <si>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</si>
  <si>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</si>
  <si>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</si>
  <si>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</si>
  <si>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</si>
  <si>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</si>
  <si>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</si>
  <si>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</si>
  <si>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</si>
  <si>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</si>
  <si>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</si>
  <si>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</si>
  <si>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</si>
  <si>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</si>
  <si>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</si>
  <si>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</si>
  <si>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</si>
  <si>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</si>
  <si>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</si>
  <si>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</si>
  <si>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</si>
  <si>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</si>
  <si>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</si>
  <si>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</si>
  <si>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</si>
  <si>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</si>
  <si>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</si>
  <si>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</si>
  <si>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</si>
  <si>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</si>
  <si>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</si>
  <si>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</si>
  <si>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</si>
  <si>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</si>
  <si>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</si>
  <si>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</si>
  <si>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</si>
  <si>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</si>
  <si>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</si>
  <si>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</si>
  <si>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</si>
  <si>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</si>
  <si>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</si>
  <si>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</si>
  <si>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</si>
  <si>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</si>
  <si>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</si>
  <si>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</si>
  <si>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</si>
  <si>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</si>
  <si>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</si>
  <si>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</si>
  <si>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</si>
  <si>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</si>
  <si>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</si>
  <si>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</si>
  <si>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</si>
  <si>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</si>
  <si>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</si>
  <si>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</si>
  <si>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</si>
  <si>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</si>
  <si>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</si>
  <si>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</si>
  <si>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</si>
  <si>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</si>
  <si>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</si>
  <si>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</si>
  <si>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</si>
  <si>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</si>
  <si>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</si>
  <si>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</si>
  <si>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</si>
  <si>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</si>
  <si>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</si>
  <si>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</si>
  <si>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</si>
  <si>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</si>
  <si>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</si>
  <si>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</si>
  <si>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</si>
  <si>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</si>
  <si>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</si>
  <si>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</si>
  <si>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</si>
  <si>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</si>
  <si>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</si>
  <si>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</si>
  <si>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</si>
  <si>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</si>
  <si>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</si>
  <si>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</si>
  <si>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</si>
  <si>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</si>
  <si>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</si>
  <si>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</si>
  <si>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</si>
  <si>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</si>
  <si>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</si>
  <si>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</si>
  <si>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</si>
  <si>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</si>
  <si>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</si>
  <si>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</si>
  <si>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</si>
  <si>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</si>
  <si>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</si>
  <si>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</si>
  <si>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</si>
  <si>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</si>
  <si>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</si>
  <si>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</si>
  <si>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</si>
  <si>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</si>
  <si>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</si>
  <si>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</si>
  <si>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</si>
  <si>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</si>
  <si>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</si>
  <si>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</si>
  <si>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</si>
  <si>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</si>
  <si>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</si>
  <si>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</si>
  <si>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</si>
  <si>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</si>
  <si>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</si>
  <si>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</si>
  <si>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</si>
  <si>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</si>
  <si>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</si>
  <si>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</si>
  <si>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</si>
  <si>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</si>
  <si>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</si>
  <si>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</si>
  <si>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</si>
  <si>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</si>
  <si>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</si>
  <si>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</si>
  <si>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</si>
  <si>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</si>
  <si>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</si>
  <si>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</si>
  <si>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</si>
  <si>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</si>
  <si>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</si>
  <si>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</si>
  <si>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</si>
  <si>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</si>
  <si>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</si>
  <si>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</si>
  <si>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</si>
  <si>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</si>
  <si>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</si>
  <si>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</si>
  <si>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</si>
  <si>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</si>
  <si>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</si>
  <si>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</si>
  <si>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</si>
  <si>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</si>
  <si>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</si>
  <si>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</si>
  <si>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</si>
  <si>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</si>
  <si>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</si>
  <si>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</si>
  <si>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</si>
  <si>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</si>
  <si>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</si>
  <si>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</si>
  <si>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</si>
  <si>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</si>
  <si>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</si>
  <si>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</si>
  <si>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</si>
  <si>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</si>
  <si>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</si>
  <si>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</si>
  <si>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</si>
  <si>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</si>
  <si>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</si>
  <si>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</si>
  <si>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</si>
  <si>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</si>
  <si>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</si>
  <si>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</si>
  <si>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</si>
  <si>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</si>
  <si>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</si>
  <si>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</si>
  <si>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</si>
  <si>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</si>
  <si>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</si>
  <si>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</si>
  <si>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</si>
  <si>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</si>
  <si>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</si>
  <si>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</si>
  <si>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</si>
  <si>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</si>
  <si>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</si>
  <si>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</si>
  <si>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</si>
  <si>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</si>
  <si>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</si>
  <si>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</si>
  <si>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</si>
  <si>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</si>
  <si>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</si>
  <si>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</si>
  <si>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</si>
  <si>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</si>
  <si>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</si>
  <si>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</si>
  <si>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</si>
  <si>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</si>
  <si>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</si>
  <si>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</si>
  <si>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</si>
  <si>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</si>
  <si>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</si>
  <si>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</si>
  <si>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</si>
  <si>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</si>
  <si>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</si>
  <si>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</si>
  <si>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</si>
  <si>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</si>
  <si>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</si>
  <si>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</si>
  <si>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</si>
  <si>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</si>
  <si>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</si>
  <si>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</si>
  <si>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</si>
  <si>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</si>
  <si>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</si>
  <si>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</si>
  <si>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</si>
  <si>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</si>
  <si>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</si>
  <si>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</si>
  <si>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</si>
  <si>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</si>
  <si>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</si>
  <si>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</si>
  <si>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</si>
  <si>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</si>
  <si>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</si>
  <si>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</si>
  <si>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</si>
  <si>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</si>
  <si>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</si>
  <si>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</si>
  <si>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</si>
  <si>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</si>
  <si>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</si>
  <si>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</si>
  <si>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</si>
  <si>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</si>
  <si>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</si>
  <si>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</si>
  <si>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</si>
  <si>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</si>
  <si>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</si>
  <si>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</si>
  <si>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</si>
  <si>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</si>
  <si>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</si>
  <si>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</si>
  <si>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</si>
  <si>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</si>
  <si>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</si>
  <si>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</si>
  <si>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</si>
  <si>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</si>
  <si>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</si>
  <si>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</si>
  <si>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</si>
  <si>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</si>
  <si>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</si>
  <si>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</si>
  <si>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</si>
  <si>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</si>
  <si>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</si>
  <si>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</si>
  <si>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</si>
  <si>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</si>
  <si>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</si>
  <si>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</si>
  <si>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</si>
  <si>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</si>
  <si>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</si>
  <si>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</si>
  <si>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</si>
  <si>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</si>
  <si>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</si>
  <si>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</si>
  <si>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</si>
  <si>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</si>
  <si>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</si>
  <si>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</si>
  <si>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</si>
  <si>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</si>
  <si>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</si>
  <si>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</si>
  <si>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</si>
  <si>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</si>
  <si>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</si>
  <si>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</si>
  <si>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</si>
  <si>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</si>
  <si>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</si>
  <si>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</si>
  <si>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</si>
  <si>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</si>
  <si>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</si>
  <si>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</si>
  <si>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</si>
  <si>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</si>
  <si>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</si>
  <si>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</si>
  <si>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</si>
  <si>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</si>
  <si>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</si>
  <si>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</si>
  <si>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</si>
  <si>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</si>
  <si>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</si>
  <si>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</si>
  <si>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</si>
  <si>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</si>
  <si>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</si>
  <si>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</si>
  <si>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</si>
  <si>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</si>
  <si>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</si>
  <si>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</si>
  <si>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</si>
  <si>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</si>
  <si>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</si>
  <si>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</si>
  <si>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</si>
  <si>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</si>
  <si>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</si>
  <si>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</si>
  <si>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</si>
  <si>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</si>
  <si>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</si>
  <si>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</si>
  <si>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</si>
  <si>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</si>
  <si>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</si>
  <si>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</si>
  <si>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</si>
  <si>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</si>
  <si>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</si>
  <si>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</si>
  <si>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</si>
  <si>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</si>
  <si>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</si>
  <si>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</si>
  <si>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</si>
  <si>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</si>
  <si>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</si>
  <si>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</si>
  <si>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</si>
  <si>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</si>
  <si>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</si>
  <si>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</si>
  <si>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</si>
  <si>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</si>
  <si>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</si>
  <si>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</si>
  <si>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</si>
  <si>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</si>
  <si>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</si>
  <si>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</si>
  <si>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</si>
  <si>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</si>
  <si>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</si>
  <si>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</si>
  <si>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</si>
  <si>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</si>
  <si>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</si>
  <si>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</si>
  <si>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</si>
  <si>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</si>
  <si>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</si>
  <si>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</si>
  <si>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</si>
  <si>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</si>
  <si>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</si>
  <si>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</si>
  <si>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</si>
  <si>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</si>
  <si>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</si>
  <si>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</si>
  <si>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</si>
  <si>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</si>
  <si>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</si>
  <si>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</si>
  <si>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</si>
  <si>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</si>
  <si>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</si>
  <si>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</si>
  <si>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</si>
  <si>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</si>
  <si>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</si>
  <si>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</si>
  <si>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</si>
  <si>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</si>
  <si>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</si>
  <si>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</si>
  <si>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</si>
  <si>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</si>
  <si>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</si>
  <si>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</si>
  <si>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</si>
  <si>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</si>
  <si>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</si>
  <si>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</si>
  <si>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</si>
  <si>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</si>
  <si>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</si>
  <si>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</si>
  <si>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</si>
  <si>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</si>
  <si>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</si>
  <si>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</si>
  <si>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</si>
  <si>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</si>
  <si>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</si>
  <si>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</si>
  <si>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</si>
  <si>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</si>
  <si>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</si>
  <si>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</si>
  <si>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</si>
  <si>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</si>
  <si>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</si>
  <si>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</si>
  <si>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</si>
  <si>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</si>
  <si>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</si>
  <si>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</si>
  <si>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</si>
  <si>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</si>
  <si>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</si>
  <si>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</si>
  <si>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</si>
  <si>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</si>
  <si>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</si>
  <si>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</si>
  <si>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</si>
  <si>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</si>
  <si>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</si>
  <si>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</si>
  <si>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</si>
  <si>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</si>
  <si>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</si>
  <si>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</si>
  <si>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</si>
  <si>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</si>
  <si>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</si>
  <si>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</si>
  <si>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</si>
  <si>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</si>
  <si>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</si>
  <si>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</si>
  <si>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</si>
  <si>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</si>
  <si>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</si>
  <si>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</si>
  <si>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</si>
  <si>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</si>
  <si>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</si>
  <si>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</si>
  <si>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</si>
  <si>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</si>
  <si>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</si>
  <si>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</si>
  <si>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</si>
  <si>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</si>
  <si>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</si>
  <si>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</si>
  <si>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</si>
  <si>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</si>
  <si>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</si>
  <si>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</si>
  <si>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</si>
  <si>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</si>
  <si>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</si>
  <si>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</si>
  <si>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</si>
  <si>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</si>
  <si>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</si>
  <si>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</si>
  <si>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</si>
  <si>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</si>
  <si>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</si>
  <si>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</si>
  <si>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</si>
  <si>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</si>
  <si>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</si>
  <si>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</si>
  <si>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</si>
  <si>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</si>
  <si>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</si>
  <si>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</si>
  <si>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</si>
  <si>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</si>
  <si>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</si>
  <si>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</si>
  <si>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</si>
  <si>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</si>
  <si>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</si>
  <si>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</si>
  <si>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</si>
  <si>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</si>
  <si>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</si>
  <si>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</si>
  <si>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</si>
  <si>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</si>
  <si>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</si>
  <si>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</si>
  <si>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</si>
  <si>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</si>
  <si>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</si>
  <si>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</si>
  <si>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</si>
  <si>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</si>
  <si>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</si>
  <si>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</si>
  <si>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</si>
  <si>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</si>
  <si>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</si>
  <si>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</si>
  <si>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</si>
  <si>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</si>
  <si>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</si>
  <si>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</si>
  <si>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</si>
  <si>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</si>
  <si>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</si>
  <si>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</si>
  <si>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</si>
  <si>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</si>
  <si>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</si>
  <si>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</si>
  <si>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</si>
  <si>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</si>
  <si>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</si>
  <si>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</si>
  <si>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</si>
  <si>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</si>
  <si>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</si>
  <si>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</si>
  <si>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</si>
  <si>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</si>
  <si>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</si>
  <si>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</si>
  <si>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</si>
  <si>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</si>
  <si>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</si>
  <si>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</si>
  <si>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</si>
  <si>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</si>
  <si>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</si>
  <si>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</si>
  <si>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</si>
  <si>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</si>
  <si>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</si>
  <si>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</si>
  <si>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</si>
  <si>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</si>
  <si>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</si>
  <si>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</si>
  <si>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</si>
  <si>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</si>
  <si>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</si>
  <si>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</si>
  <si>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</si>
  <si>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</si>
  <si>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</si>
  <si>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</si>
  <si>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</si>
  <si>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</si>
  <si>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</si>
  <si>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</si>
  <si>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</si>
  <si>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</si>
  <si>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</si>
  <si>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</si>
  <si>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</si>
  <si>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</si>
  <si>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</si>
  <si>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</si>
  <si>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</si>
  <si>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</si>
  <si>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</si>
  <si>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</si>
  <si>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</si>
  <si>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</si>
  <si>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</si>
  <si>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</si>
  <si>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</si>
  <si>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</si>
  <si>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</si>
  <si>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</si>
  <si>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</si>
  <si>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</si>
  <si>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</si>
  <si>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</si>
  <si>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</si>
  <si>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</si>
  <si>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</si>
  <si>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</si>
  <si>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</si>
  <si>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</si>
  <si>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</si>
  <si>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</si>
  <si>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</si>
  <si>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</si>
  <si>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</si>
  <si>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</si>
  <si>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</si>
  <si>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</si>
  <si>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</si>
  <si>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</si>
  <si>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</si>
  <si>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</si>
  <si>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</si>
  <si>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</si>
  <si>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</si>
  <si>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</si>
  <si>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</si>
  <si>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</si>
  <si>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</si>
  <si>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</si>
  <si>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</si>
  <si>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</si>
  <si>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</si>
  <si>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</si>
  <si>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</si>
  <si>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</si>
  <si>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</si>
  <si>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</si>
  <si>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</si>
  <si>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</si>
  <si>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</si>
  <si>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</si>
  <si>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</si>
  <si>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</si>
  <si>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</si>
  <si>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</si>
  <si>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</si>
  <si>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</si>
  <si>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</si>
  <si>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</si>
  <si>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</si>
  <si>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</si>
  <si>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</si>
  <si>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</si>
  <si>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</si>
  <si>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</si>
  <si>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</si>
  <si>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</si>
  <si>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</si>
  <si>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</si>
  <si>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</si>
  <si>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</si>
  <si>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</si>
  <si>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</si>
  <si>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</si>
  <si>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</si>
  <si>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</si>
  <si>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</si>
  <si>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</si>
  <si>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</si>
  <si>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</si>
  <si>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</si>
  <si>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</si>
  <si>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</si>
  <si>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</si>
  <si>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</si>
  <si>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</si>
  <si>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</si>
  <si>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</si>
  <si>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</si>
  <si>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</si>
  <si>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</si>
  <si>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</si>
  <si>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</si>
  <si>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</si>
  <si>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</si>
  <si>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</si>
  <si>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</si>
  <si>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</si>
  <si>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</si>
  <si>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</si>
  <si>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</si>
  <si>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</si>
  <si>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</si>
  <si>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</si>
  <si>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</si>
  <si>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</si>
  <si>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</si>
  <si>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</si>
  <si>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</si>
  <si>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</si>
  <si>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</si>
  <si>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</si>
  <si>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</si>
  <si>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</si>
  <si>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</si>
  <si>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</si>
  <si>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</si>
  <si>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</si>
  <si>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</si>
  <si>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</si>
  <si>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</si>
  <si>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</si>
  <si>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</si>
  <si>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</si>
  <si>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</si>
  <si>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</si>
  <si>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</si>
  <si>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</si>
  <si>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</si>
  <si>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</si>
  <si>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</si>
  <si>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</si>
  <si>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</si>
  <si>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</si>
  <si>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</si>
  <si>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</si>
  <si>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</si>
  <si>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</si>
  <si>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</si>
  <si>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</si>
  <si>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</si>
  <si>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</si>
  <si>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</si>
  <si>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</si>
  <si>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</si>
  <si>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</si>
  <si>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</si>
  <si>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</si>
  <si>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</si>
  <si>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</si>
  <si>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</si>
  <si>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</si>
  <si>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</si>
  <si>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</si>
  <si>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</si>
  <si>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</si>
  <si>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</si>
  <si>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</si>
  <si>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</si>
  <si>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</si>
  <si>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</si>
  <si>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</si>
  <si>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</si>
  <si>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</si>
  <si>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</si>
  <si>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</si>
  <si>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</si>
  <si>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</si>
  <si>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</si>
  <si>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</si>
  <si>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</si>
  <si>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</si>
  <si>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</si>
  <si>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</si>
  <si>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</si>
  <si>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</si>
  <si>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</si>
  <si>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</si>
  <si>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</si>
  <si>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</si>
  <si>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</si>
  <si>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</si>
  <si>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</si>
  <si>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</si>
  <si>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</si>
  <si>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</si>
  <si>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</si>
  <si>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</si>
  <si>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</si>
  <si>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</si>
  <si>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</si>
  <si>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</si>
  <si>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</si>
  <si>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</si>
  <si>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</si>
  <si>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</si>
  <si>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</si>
  <si>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</si>
  <si>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</si>
  <si>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</si>
  <si>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</si>
  <si>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</si>
  <si>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</si>
  <si>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</si>
  <si>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</si>
  <si>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</si>
  <si>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</si>
  <si>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</si>
  <si>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</si>
  <si>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</si>
  <si>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</si>
  <si>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</si>
  <si>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</si>
  <si>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</si>
  <si>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</si>
  <si>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</si>
  <si>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</si>
  <si>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</si>
  <si>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</si>
  <si>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</si>
  <si>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</si>
  <si>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</si>
  <si>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</si>
  <si>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</si>
  <si>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</si>
  <si>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</si>
  <si>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</si>
  <si>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</si>
  <si>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</si>
  <si>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</si>
  <si>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</si>
  <si>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</si>
  <si>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</si>
  <si>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</si>
  <si>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</si>
  <si>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</si>
  <si>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</si>
  <si>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</si>
  <si>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</si>
  <si>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</si>
  <si>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</si>
  <si>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</si>
  <si>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</si>
  <si>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</si>
  <si>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</si>
  <si>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</si>
  <si>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</si>
  <si>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</si>
  <si>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</si>
  <si>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</si>
  <si>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</si>
  <si>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</si>
  <si>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</si>
  <si>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</si>
  <si>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</si>
  <si>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</si>
  <si>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</si>
  <si>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</si>
  <si>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</si>
  <si>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</si>
  <si>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</si>
  <si>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</si>
  <si>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</si>
  <si>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</si>
  <si>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</si>
  <si>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</si>
  <si>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</si>
  <si>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</si>
  <si>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</si>
  <si>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</si>
  <si>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</si>
  <si>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</si>
  <si>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</si>
  <si>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</si>
  <si>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</si>
  <si>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</si>
  <si>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</si>
  <si>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</si>
  <si>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</si>
  <si>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</si>
  <si>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</si>
  <si>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</si>
  <si>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</si>
  <si>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</si>
  <si>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</si>
  <si>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</si>
  <si>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</si>
  <si>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</si>
  <si>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</si>
  <si>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</si>
  <si>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</si>
  <si>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</si>
  <si>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</si>
  <si>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</si>
  <si>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</si>
  <si>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</si>
  <si>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</si>
  <si>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</si>
  <si>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</si>
  <si>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</si>
  <si>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</si>
  <si>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</si>
  <si>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</si>
  <si>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</si>
  <si>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</si>
  <si>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</si>
  <si>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</si>
  <si>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</si>
  <si>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</si>
  <si>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</si>
  <si>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</si>
  <si>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</si>
  <si>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</si>
  <si>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</si>
  <si>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</si>
  <si>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</si>
  <si>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</si>
  <si>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</si>
  <si>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</si>
  <si>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</si>
  <si>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</si>
  <si>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</si>
  <si>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</si>
  <si>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</si>
  <si>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</si>
  <si>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</si>
  <si>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</si>
  <si>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</si>
  <si>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</si>
  <si>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</si>
  <si>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</si>
  <si>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</si>
  <si>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</si>
  <si>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</si>
  <si>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</si>
  <si>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</si>
  <si>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</si>
  <si>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</si>
  <si>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</si>
  <si>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</si>
  <si>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</si>
  <si>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</si>
  <si>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</si>
  <si>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</si>
  <si>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</si>
  <si>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</si>
  <si>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</si>
  <si>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</si>
  <si>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</si>
  <si>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</si>
  <si>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</si>
  <si>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</si>
  <si>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</si>
  <si>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</si>
  <si>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</si>
  <si>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</si>
  <si>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</si>
  <si>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</si>
  <si>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</si>
  <si>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</si>
  <si>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</si>
  <si>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</si>
  <si>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</si>
  <si>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</si>
  <si>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</si>
  <si>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</si>
  <si>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</si>
  <si>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</si>
  <si>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</si>
  <si>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</si>
  <si>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</si>
  <si>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</si>
  <si>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</si>
  <si>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</si>
  <si>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</si>
  <si>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</si>
  <si>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</si>
  <si>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</si>
  <si>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</si>
  <si>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</si>
  <si>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</si>
  <si>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</si>
  <si>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</si>
  <si>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</si>
  <si>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</si>
  <si>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</si>
  <si>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</si>
  <si>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</si>
  <si>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</si>
  <si>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</si>
  <si>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</si>
  <si>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</si>
  <si>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</si>
  <si>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</si>
  <si>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</si>
  <si>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</si>
  <si>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</si>
  <si>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</si>
  <si>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</si>
  <si>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</si>
  <si>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</si>
  <si>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</si>
  <si>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</si>
  <si>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</si>
  <si>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</si>
  <si>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</si>
  <si>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</si>
  <si>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</si>
  <si>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</si>
  <si>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</si>
  <si>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</si>
  <si>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</si>
  <si>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</si>
  <si>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</si>
  <si>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</si>
  <si>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</si>
  <si>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</si>
  <si>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</si>
  <si>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</si>
  <si>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</si>
  <si>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</si>
  <si>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</si>
  <si>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</si>
  <si>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</si>
  <si>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</si>
  <si>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</si>
  <si>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</si>
  <si>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</si>
  <si>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</si>
  <si>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</si>
  <si>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</si>
  <si>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</si>
  <si>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</si>
  <si>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</si>
  <si>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</si>
  <si>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</si>
  <si>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</si>
  <si>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</si>
  <si>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</si>
  <si>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</si>
  <si>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</si>
  <si>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</si>
  <si>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</si>
  <si>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</si>
  <si>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</si>
  <si>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</si>
  <si>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</si>
  <si>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</si>
  <si>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</si>
  <si>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</si>
  <si>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</si>
  <si>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</si>
  <si>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</si>
  <si>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</si>
  <si>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</si>
  <si>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</si>
  <si>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</si>
  <si>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</si>
  <si>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</si>
  <si>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</si>
  <si>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</si>
  <si>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</si>
  <si>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</si>
  <si>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</si>
  <si>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</si>
  <si>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</si>
  <si>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</si>
  <si>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</si>
  <si>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</si>
  <si>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</si>
  <si>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</si>
  <si>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</si>
  <si>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</si>
  <si>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</si>
  <si>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</si>
  <si>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</si>
  <si>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</si>
  <si>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</si>
  <si>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</si>
  <si>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</si>
  <si>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</si>
  <si>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</si>
  <si>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</si>
  <si>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</si>
  <si>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</si>
  <si>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</si>
  <si>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</si>
  <si>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</si>
  <si>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</si>
  <si>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</si>
  <si>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</si>
  <si>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</si>
  <si>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</si>
  <si>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</si>
  <si>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</si>
  <si>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</si>
  <si>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</si>
  <si>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</si>
  <si>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</si>
  <si>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</si>
  <si>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</si>
  <si>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</si>
  <si>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</si>
  <si>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</si>
  <si>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</si>
  <si>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</si>
  <si>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</si>
  <si>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</si>
  <si>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</si>
  <si>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</si>
  <si>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</si>
  <si>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</si>
  <si>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</si>
  <si>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</si>
  <si>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</si>
  <si>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</si>
  <si>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</si>
  <si>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</si>
  <si>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</si>
  <si>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</si>
  <si>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</si>
  <si>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</si>
  <si>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</si>
  <si>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</si>
  <si>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</si>
  <si>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</si>
  <si>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</si>
  <si>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</si>
  <si>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</si>
  <si>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</si>
  <si>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</si>
  <si>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</si>
  <si>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</si>
  <si>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</si>
  <si>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</si>
  <si>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</si>
  <si>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</si>
  <si>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</si>
  <si>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</si>
  <si>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</si>
  <si>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</si>
  <si>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</si>
  <si>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</si>
  <si>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</si>
  <si>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</si>
  <si>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</si>
  <si>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</si>
  <si>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</si>
  <si>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</si>
  <si>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</si>
  <si>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</si>
  <si>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</si>
  <si>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</si>
  <si>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</si>
  <si>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</si>
  <si>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</si>
  <si>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</si>
  <si>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</si>
  <si>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</si>
  <si>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</si>
  <si>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</si>
  <si>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</si>
  <si>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</si>
  <si>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</si>
  <si>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</si>
  <si>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</si>
  <si>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</si>
  <si>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</si>
  <si>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</si>
  <si>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</si>
  <si>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</si>
  <si>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</si>
  <si>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</si>
  <si>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</si>
  <si>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</si>
  <si>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</si>
  <si>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</si>
  <si>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</si>
  <si>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</si>
  <si>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</si>
  <si>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</si>
  <si>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</si>
  <si>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</si>
  <si>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</si>
  <si>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</si>
  <si>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</si>
  <si>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</si>
  <si>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</si>
  <si>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</si>
  <si>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</si>
  <si>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</si>
  <si>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</si>
  <si>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</si>
  <si>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</si>
  <si>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</si>
  <si>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</si>
  <si>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</si>
  <si>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</si>
  <si>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</si>
  <si>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</si>
  <si>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</si>
  <si>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</si>
  <si>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</si>
  <si>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</si>
  <si>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</si>
  <si>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</si>
  <si>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</si>
  <si>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</si>
  <si>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</si>
  <si>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</si>
  <si>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</si>
  <si>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</si>
  <si>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</si>
  <si>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</si>
  <si>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</si>
  <si>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</si>
  <si>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</si>
  <si>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</si>
  <si>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</si>
  <si>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</si>
  <si>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</si>
  <si>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</si>
  <si>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</si>
  <si>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</si>
  <si>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</si>
  <si>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</si>
  <si>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</si>
  <si>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</si>
  <si>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</si>
  <si>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</si>
  <si>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</si>
  <si>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</si>
  <si>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</si>
  <si>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</si>
  <si>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</si>
  <si>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</si>
  <si>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</si>
  <si>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</si>
  <si>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</si>
  <si>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</si>
  <si>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</si>
  <si>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</si>
  <si>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</si>
  <si>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</si>
  <si>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</si>
  <si>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</si>
  <si>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</si>
  <si>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</si>
  <si>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</si>
  <si>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</si>
  <si>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</si>
  <si>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</si>
  <si>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</si>
  <si>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</si>
  <si>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</si>
  <si>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</si>
  <si>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</si>
  <si>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</si>
  <si>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</si>
  <si>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</si>
  <si>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</si>
  <si>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</si>
  <si>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</si>
  <si>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</si>
  <si>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</si>
  <si>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</si>
  <si>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</si>
  <si>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</si>
  <si>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</si>
  <si>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</si>
  <si>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</si>
  <si>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</si>
  <si>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</si>
  <si>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</si>
  <si>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</si>
  <si>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</si>
  <si>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</si>
  <si>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</si>
  <si>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</si>
  <si>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</si>
  <si>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</si>
  <si>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</si>
  <si>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</si>
  <si>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</si>
  <si>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</si>
  <si>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</si>
  <si>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</si>
  <si>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</si>
  <si>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</si>
  <si>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</si>
  <si>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</si>
  <si>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</si>
  <si>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</si>
  <si>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</si>
  <si>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</si>
  <si>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</si>
  <si>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</si>
  <si>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</si>
  <si>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</si>
  <si>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</si>
  <si>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</si>
  <si>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</si>
  <si>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</si>
  <si>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</si>
  <si>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</si>
  <si>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</si>
  <si>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</si>
  <si>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</si>
  <si>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</si>
  <si>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</si>
  <si>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</si>
  <si>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</si>
  <si>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</si>
  <si>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</si>
  <si>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</si>
  <si>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</si>
  <si>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</si>
  <si>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</si>
  <si>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</si>
  <si>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</si>
  <si>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</si>
  <si>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</si>
  <si>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</si>
  <si>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</si>
  <si>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</si>
  <si>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</si>
  <si>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</si>
  <si>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</si>
  <si>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</si>
  <si>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</si>
  <si>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</si>
  <si>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</si>
  <si>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</si>
  <si>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</si>
  <si>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</si>
  <si>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</si>
  <si>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</si>
  <si>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</si>
  <si>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</si>
  <si>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</si>
  <si>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</si>
  <si>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</si>
  <si>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</si>
  <si>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</si>
  <si>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</si>
  <si>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</si>
  <si>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</si>
  <si>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</si>
  <si>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</si>
  <si>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</si>
  <si>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</si>
  <si>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</si>
  <si>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</si>
  <si>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</si>
  <si>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</si>
  <si>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</si>
  <si>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</si>
  <si>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</si>
  <si>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</si>
  <si>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</si>
  <si>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</si>
  <si>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</si>
  <si>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</si>
  <si>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</si>
  <si>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</si>
  <si>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</si>
  <si>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</si>
  <si>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</si>
  <si>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</si>
  <si>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</si>
  <si>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</si>
  <si>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</si>
  <si>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</si>
  <si>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</si>
  <si>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</si>
  <si>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</si>
  <si>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</si>
  <si>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</si>
  <si>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</si>
  <si>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</si>
  <si>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</si>
  <si>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</si>
  <si>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</si>
  <si>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</si>
  <si>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</si>
  <si>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</si>
  <si>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</si>
  <si>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</si>
  <si>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</si>
  <si>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</si>
  <si>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</si>
  <si>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</si>
  <si>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</si>
  <si>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</si>
  <si>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</si>
  <si>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</si>
  <si>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</si>
  <si>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</si>
  <si>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</si>
  <si>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</si>
  <si>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</si>
  <si>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</si>
  <si>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</si>
  <si>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</si>
  <si>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</si>
  <si>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</si>
  <si>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</si>
  <si>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</si>
  <si>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</si>
  <si>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</si>
  <si>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</si>
  <si>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</si>
  <si>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</si>
  <si>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</si>
  <si>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</si>
  <si>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</si>
  <si>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</si>
  <si>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</si>
  <si>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</si>
  <si>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</si>
  <si>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</si>
  <si>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</si>
  <si>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</si>
  <si>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</si>
  <si>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</si>
  <si>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</si>
  <si>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</si>
  <si>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</si>
  <si>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</si>
  <si>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</si>
  <si>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</si>
  <si>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</si>
  <si>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</si>
  <si>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</si>
  <si>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</si>
  <si>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</si>
  <si>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</si>
  <si>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</si>
  <si>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</si>
  <si>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</si>
  <si>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</si>
  <si>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</si>
  <si>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</si>
  <si>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</si>
  <si>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</si>
  <si>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</si>
  <si>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</si>
  <si>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</si>
  <si>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</si>
  <si>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</si>
  <si>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</si>
  <si>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</si>
  <si>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</si>
  <si>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</si>
  <si>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</si>
  <si>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</si>
  <si>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</si>
  <si>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</si>
  <si>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</si>
  <si>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</si>
  <si>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</si>
  <si>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</si>
  <si>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</si>
  <si>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</si>
  <si>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</si>
  <si>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</si>
  <si>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</si>
  <si>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</si>
  <si>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</si>
  <si>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</si>
  <si>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</si>
  <si>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</si>
  <si>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</si>
  <si>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</si>
  <si>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</si>
  <si>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</si>
  <si>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</si>
  <si>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</si>
  <si>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</si>
  <si>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</si>
  <si>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</si>
  <si>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</si>
  <si>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</si>
  <si>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</si>
  <si>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</si>
  <si>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</si>
  <si>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</si>
  <si>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</si>
  <si>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</si>
  <si>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</si>
  <si>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</si>
  <si>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</si>
  <si>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</si>
  <si>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</si>
  <si>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</si>
  <si>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</si>
  <si>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</si>
  <si>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</si>
  <si>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</si>
  <si>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</si>
  <si>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</si>
  <si>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</si>
  <si>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</si>
  <si>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</si>
  <si>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</si>
  <si>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</si>
  <si>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</si>
  <si>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</si>
  <si>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</si>
  <si>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</si>
  <si>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</si>
  <si>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</si>
  <si>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</si>
  <si>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</si>
  <si>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</si>
  <si>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</si>
  <si>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</si>
  <si>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</si>
  <si>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</si>
  <si>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</si>
  <si>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</si>
  <si>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</si>
  <si>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</si>
  <si>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</si>
  <si>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</si>
  <si>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</si>
  <si>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</si>
  <si>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</si>
  <si>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</si>
  <si>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</si>
  <si>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</si>
  <si>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</si>
  <si>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</si>
  <si>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</si>
  <si>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</si>
  <si>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</si>
  <si>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</si>
  <si>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</si>
  <si>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</si>
  <si>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</si>
  <si>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</si>
  <si>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</si>
  <si>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</si>
  <si>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</si>
  <si>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</si>
  <si>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</si>
  <si>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</si>
  <si>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</si>
  <si>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</si>
  <si>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</si>
  <si>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</si>
  <si>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</si>
  <si>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</si>
  <si>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</si>
  <si>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</si>
  <si>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</si>
  <si>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</si>
  <si>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</si>
  <si>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</si>
  <si>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</si>
  <si>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</si>
  <si>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</si>
  <si>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</si>
  <si>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</si>
  <si>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</si>
  <si>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</si>
  <si>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</si>
  <si>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</si>
  <si>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</si>
  <si>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</si>
  <si>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</si>
  <si>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</si>
  <si>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</si>
  <si>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</si>
  <si>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</si>
  <si>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</si>
  <si>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</si>
  <si>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</si>
  <si>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</si>
  <si>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</si>
  <si>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</si>
  <si>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</si>
  <si>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</si>
  <si>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</si>
  <si>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</si>
  <si>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</si>
  <si>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</si>
  <si>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</si>
  <si>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</si>
  <si>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</si>
  <si>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</si>
  <si>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</si>
  <si>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</si>
  <si>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</si>
  <si>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</si>
  <si>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</si>
  <si>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</si>
  <si>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</si>
  <si>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</si>
  <si>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</si>
  <si>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</si>
  <si>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</si>
  <si>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</si>
  <si>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</si>
  <si>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</si>
  <si>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</si>
  <si>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</si>
  <si>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</si>
  <si>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</si>
  <si>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</si>
  <si>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</si>
  <si>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</si>
  <si>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</si>
  <si>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</si>
  <si>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</si>
  <si>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</si>
  <si>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</si>
  <si>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</si>
  <si>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</si>
  <si>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</si>
  <si>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</si>
  <si>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</si>
  <si>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</si>
  <si>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</si>
  <si>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</si>
  <si>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</si>
  <si>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</si>
  <si>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</si>
  <si>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</si>
  <si>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</si>
  <si>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</si>
  <si>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</si>
  <si>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</si>
  <si>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</si>
  <si>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</si>
  <si>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</si>
  <si>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</si>
  <si>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</si>
  <si>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</si>
  <si>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</si>
  <si>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</si>
  <si>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</si>
  <si>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</si>
  <si>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</si>
  <si>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</si>
  <si>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</si>
  <si>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</si>
  <si>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</si>
  <si>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</si>
  <si>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</si>
  <si>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</si>
  <si>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</si>
  <si>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</si>
  <si>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</si>
  <si>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</si>
  <si>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</si>
  <si>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</si>
  <si>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</si>
  <si>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</si>
  <si>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</si>
  <si>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</si>
  <si>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</si>
  <si>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</si>
  <si>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</si>
  <si>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</si>
  <si>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</si>
  <si>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</si>
  <si>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</si>
  <si>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</si>
  <si>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</si>
  <si>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</si>
  <si>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</si>
  <si>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</si>
  <si>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</si>
  <si>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</si>
  <si>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</si>
  <si>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</si>
  <si>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</si>
  <si>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</si>
  <si>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</si>
  <si>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</si>
  <si>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</si>
  <si>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</si>
  <si>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</si>
  <si>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</si>
  <si>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</si>
  <si>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</si>
  <si>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</si>
  <si>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</si>
  <si>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</si>
  <si>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</si>
  <si>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</si>
  <si>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</si>
  <si>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</si>
  <si>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</si>
  <si>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</si>
  <si>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</si>
  <si>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</si>
  <si>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</si>
  <si>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</si>
  <si>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</si>
  <si>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</si>
  <si>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</si>
  <si>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</si>
  <si>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</si>
  <si>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</si>
  <si>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</si>
  <si>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</si>
  <si>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</si>
  <si>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</si>
  <si>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</si>
  <si>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</si>
  <si>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</si>
  <si>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</si>
  <si>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</si>
  <si>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</si>
  <si>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</si>
  <si>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</si>
  <si>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</si>
  <si>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</si>
  <si>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</si>
  <si>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</si>
  <si>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</si>
  <si>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</si>
  <si>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</si>
  <si>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</si>
  <si>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</si>
  <si>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</si>
  <si>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</si>
  <si>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</si>
  <si>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</si>
  <si>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</si>
  <si>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</si>
  <si>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</si>
  <si>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</si>
  <si>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</si>
  <si>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</si>
  <si>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</si>
  <si>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</si>
  <si>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</si>
  <si>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</si>
  <si>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</si>
  <si>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</si>
  <si>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</si>
  <si>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</si>
  <si>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</si>
  <si>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</si>
  <si>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</si>
  <si>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</si>
  <si>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</si>
  <si>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</si>
  <si>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</si>
  <si>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</si>
  <si>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</si>
  <si>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</si>
  <si>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</si>
  <si>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</si>
  <si>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</si>
  <si>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</si>
  <si>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</si>
  <si>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</si>
  <si>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</si>
  <si>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</si>
  <si>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</si>
  <si>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</si>
  <si>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</si>
  <si>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</si>
  <si>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</si>
  <si>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</si>
  <si>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</si>
  <si>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</si>
  <si>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</si>
  <si>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</si>
  <si>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</si>
  <si>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</si>
  <si>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</si>
  <si>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</si>
  <si>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</si>
  <si>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</si>
  <si>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</si>
  <si>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</si>
  <si>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</si>
  <si>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</si>
  <si>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</si>
  <si>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</si>
  <si>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</si>
  <si>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</si>
  <si>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</si>
  <si>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</si>
  <si>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</si>
  <si>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</si>
  <si>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</si>
  <si>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</si>
  <si>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</si>
  <si>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</si>
  <si>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</si>
  <si>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</si>
  <si>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</si>
  <si>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</si>
  <si>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</si>
  <si>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</si>
  <si>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</si>
  <si>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</si>
  <si>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</si>
  <si>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</si>
  <si>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</si>
  <si>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</si>
  <si>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</si>
  <si>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</si>
  <si>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</si>
  <si>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</si>
  <si>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</si>
  <si>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</si>
  <si>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</si>
  <si>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</si>
  <si>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</si>
  <si>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</si>
  <si>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</si>
  <si>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</si>
  <si>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</si>
  <si>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</si>
  <si>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</si>
  <si>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</si>
  <si>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</si>
  <si>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</si>
  <si>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</si>
  <si>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</si>
  <si>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</si>
  <si>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</si>
  <si>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</si>
  <si>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</si>
  <si>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</si>
  <si>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</si>
  <si>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</si>
  <si>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</si>
  <si>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</si>
  <si>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</si>
  <si>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</si>
  <si>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</si>
  <si>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</si>
  <si>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</si>
  <si>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</si>
  <si>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</si>
  <si>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</si>
  <si>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</si>
  <si>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</si>
  <si>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</si>
  <si>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</si>
  <si>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</si>
  <si>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</si>
  <si>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</si>
  <si>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</si>
  <si>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</si>
  <si>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</si>
  <si>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</si>
  <si>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</si>
  <si>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</si>
  <si>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</si>
  <si>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</si>
  <si>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</si>
  <si>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</si>
  <si>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</si>
  <si>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</si>
  <si>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</si>
  <si>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</si>
  <si>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</si>
  <si>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</si>
  <si>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</si>
  <si>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</si>
  <si>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</si>
  <si>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</si>
  <si>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</si>
  <si>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</si>
  <si>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</si>
  <si>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</si>
  <si>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</si>
  <si>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</si>
  <si>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</si>
  <si>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</si>
  <si>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</si>
  <si>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</si>
  <si>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</si>
  <si>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</si>
  <si>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</si>
  <si>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</si>
  <si>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</si>
  <si>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</si>
  <si>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</si>
  <si>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</si>
  <si>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</si>
  <si>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</si>
  <si>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</si>
  <si>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</si>
  <si>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</si>
  <si>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</si>
  <si>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</si>
  <si>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</si>
  <si>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</si>
  <si>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</si>
  <si>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</si>
  <si>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</si>
  <si>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</si>
  <si>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</si>
  <si>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</si>
  <si>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</si>
  <si>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</si>
  <si>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</si>
  <si>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</si>
  <si>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</si>
  <si>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</si>
  <si>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</si>
  <si>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</si>
  <si>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</si>
  <si>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</si>
  <si>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</si>
  <si>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</si>
  <si>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</si>
  <si>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</si>
  <si>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</si>
  <si>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</si>
  <si>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</si>
  <si>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</si>
  <si>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</si>
  <si>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</si>
  <si>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</si>
  <si>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</si>
  <si>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</si>
  <si>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</si>
  <si>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</si>
  <si>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</si>
  <si>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</si>
  <si>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</si>
  <si>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</si>
  <si>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</si>
  <si>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</si>
  <si>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</si>
  <si>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</si>
  <si>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</si>
  <si>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</si>
  <si>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</si>
  <si>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</si>
  <si>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</si>
  <si>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</si>
  <si>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</si>
  <si>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</si>
  <si>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</si>
  <si>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</si>
  <si>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</si>
  <si>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</si>
  <si>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</si>
  <si>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</si>
  <si>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</si>
  <si>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</si>
  <si>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</si>
  <si>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</si>
  <si>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</si>
  <si>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</si>
  <si>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</si>
  <si>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</si>
  <si>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</si>
  <si>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</si>
  <si>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</si>
  <si>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</si>
  <si>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</si>
  <si>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</si>
  <si>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</si>
  <si>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</si>
  <si>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</si>
  <si>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</si>
  <si>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</si>
  <si>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</si>
  <si>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</si>
  <si>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</si>
  <si>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</si>
  <si>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</si>
  <si>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</si>
  <si>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</si>
  <si>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</si>
  <si>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</si>
  <si>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</si>
  <si>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</si>
  <si>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</si>
  <si>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</si>
  <si>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</si>
  <si>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</si>
  <si>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</si>
  <si>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</si>
  <si>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</si>
  <si>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</si>
  <si>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</si>
  <si>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</si>
  <si>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</si>
  <si>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</si>
  <si>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</si>
  <si>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</si>
  <si>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</si>
  <si>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</si>
  <si>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</si>
  <si>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</si>
  <si>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</si>
  <si>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</si>
  <si>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</si>
  <si>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</si>
  <si>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</si>
  <si>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</si>
  <si>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</si>
  <si>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</si>
  <si>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</si>
  <si>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</si>
  <si>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</si>
  <si>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</si>
  <si>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</si>
  <si>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</si>
  <si>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</si>
  <si>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</si>
  <si>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</si>
  <si>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</si>
  <si>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</si>
  <si>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</si>
  <si>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</si>
  <si>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</si>
  <si>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</si>
  <si>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</si>
  <si>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</si>
  <si>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</si>
  <si>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</si>
  <si>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</si>
  <si>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</si>
  <si>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</si>
  <si>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</si>
  <si>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</si>
  <si>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</si>
  <si>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</si>
  <si>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</si>
  <si>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</si>
  <si>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</si>
  <si>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</si>
  <si>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</si>
  <si>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</si>
  <si>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</si>
  <si>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</si>
  <si>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</si>
  <si>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</si>
  <si>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</si>
  <si>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</si>
  <si>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</si>
  <si>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</si>
  <si>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</si>
  <si>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</si>
  <si>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</si>
  <si>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</si>
  <si>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</si>
  <si>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</si>
  <si>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</si>
  <si>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</si>
  <si>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</si>
  <si>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</si>
  <si>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</si>
  <si>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</si>
  <si>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</si>
  <si>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</si>
  <si>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</si>
  <si>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</si>
  <si>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</si>
  <si>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</si>
  <si>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</si>
  <si>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</si>
  <si>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</si>
  <si>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</si>
  <si>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</si>
  <si>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</si>
  <si>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</si>
  <si>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</si>
  <si>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</si>
  <si>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</si>
  <si>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</si>
  <si>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</si>
  <si>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</si>
  <si>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</si>
  <si>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</si>
  <si>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</si>
  <si>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</si>
  <si>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</si>
  <si>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</si>
  <si>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</si>
  <si>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</si>
  <si>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</si>
  <si>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</si>
  <si>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</si>
  <si>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</si>
  <si>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</si>
  <si>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</si>
  <si>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</si>
  <si>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</si>
  <si>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</si>
  <si>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</si>
  <si>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</si>
  <si>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</si>
  <si>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</si>
  <si>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</si>
  <si>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</si>
  <si>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</si>
  <si>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</si>
  <si>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</si>
  <si>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</si>
  <si>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</si>
  <si>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</si>
  <si>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</si>
  <si>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</si>
  <si>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</si>
  <si>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</si>
  <si>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</si>
  <si>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</si>
  <si>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</si>
  <si>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</si>
  <si>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</si>
  <si>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</si>
  <si>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</si>
  <si>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</si>
  <si>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</si>
  <si>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</si>
  <si>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</si>
  <si>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</si>
  <si>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</si>
  <si>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</si>
  <si>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</si>
  <si>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</si>
  <si>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</si>
  <si>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</si>
  <si>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</si>
  <si>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</si>
  <si>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</si>
  <si>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</si>
  <si>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</si>
  <si>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</si>
  <si>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</si>
  <si>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</si>
  <si>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</si>
  <si>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</si>
  <si>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</si>
  <si>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</si>
  <si>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</si>
  <si>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</si>
  <si>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</si>
  <si>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</si>
  <si>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</si>
  <si>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</si>
  <si>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</si>
  <si>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</si>
  <si>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</si>
  <si>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</si>
  <si>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</si>
  <si>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</si>
  <si>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</si>
  <si>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</si>
  <si>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</si>
  <si>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</si>
  <si>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</si>
  <si>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</si>
  <si>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</si>
  <si>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</si>
  <si>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</si>
  <si>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</si>
  <si>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</si>
  <si>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</si>
  <si>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</si>
  <si>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</si>
  <si>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</si>
  <si>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</si>
  <si>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</si>
  <si>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</si>
  <si>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</si>
  <si>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</si>
  <si>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</si>
  <si>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</si>
  <si>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</si>
  <si>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</si>
  <si>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</si>
  <si>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</si>
  <si>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</si>
  <si>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</si>
  <si>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</si>
  <si>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</si>
  <si>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</si>
  <si>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</si>
  <si>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</si>
  <si>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</si>
  <si>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</si>
  <si>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</si>
  <si>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</si>
  <si>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</si>
  <si>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</si>
  <si>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</si>
  <si>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</si>
  <si>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</si>
  <si>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</si>
  <si>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</si>
  <si>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</si>
  <si>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</si>
  <si>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</si>
  <si>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</si>
  <si>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</si>
  <si>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</si>
  <si>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</si>
  <si>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</si>
  <si>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</si>
  <si>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</si>
  <si>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</si>
  <si>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</si>
  <si>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</si>
  <si>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</si>
  <si>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</si>
  <si>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</si>
  <si>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</si>
  <si>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</si>
  <si>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</si>
  <si>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</si>
  <si>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</si>
  <si>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</si>
  <si>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</si>
  <si>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</si>
  <si>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</si>
  <si>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</si>
  <si>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</si>
  <si>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</si>
  <si>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</si>
  <si>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</si>
  <si>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</si>
  <si>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</si>
  <si>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</si>
  <si>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</si>
  <si>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</si>
  <si>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</si>
  <si>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</si>
  <si>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</si>
  <si>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</si>
  <si>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</si>
  <si>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</si>
  <si>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</si>
  <si>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</si>
  <si>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</si>
  <si>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</si>
  <si>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</si>
  <si>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</si>
  <si>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</si>
  <si>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</si>
  <si>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</si>
  <si>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</si>
  <si>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</si>
  <si>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</si>
  <si>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</si>
  <si>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</si>
  <si>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</si>
  <si>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</si>
  <si>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</si>
  <si>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</si>
  <si>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</si>
  <si>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</si>
  <si>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</si>
  <si>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</si>
  <si>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</si>
  <si>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</si>
  <si>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</si>
  <si>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</si>
  <si>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</si>
  <si>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</si>
  <si>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</si>
  <si>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</si>
  <si>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</si>
  <si>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</si>
  <si>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</si>
  <si>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</si>
  <si>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</si>
  <si>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</si>
  <si>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</si>
  <si>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</si>
  <si>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</si>
  <si>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</si>
  <si>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</si>
  <si>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</si>
  <si>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</si>
  <si>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</si>
  <si>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</si>
  <si>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</si>
  <si>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</si>
  <si>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</si>
  <si>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</si>
  <si>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</si>
  <si>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</si>
  <si>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</si>
  <si>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</si>
  <si>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</si>
  <si>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</si>
  <si>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</si>
  <si>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</si>
  <si>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</si>
  <si>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</si>
  <si>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</si>
  <si>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</si>
  <si>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</si>
  <si>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</si>
  <si>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</si>
  <si>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</si>
  <si>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</si>
  <si>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</si>
  <si>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</si>
  <si>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</si>
  <si>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</si>
  <si>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</si>
  <si>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</si>
  <si>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</si>
  <si>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</si>
  <si>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</si>
  <si>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</si>
  <si>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</si>
  <si>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</si>
  <si>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</si>
  <si>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</si>
  <si>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</si>
  <si>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</si>
  <si>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</si>
  <si>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</si>
  <si>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</si>
  <si>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</si>
  <si>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</si>
  <si>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</si>
  <si>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</si>
  <si>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</si>
  <si>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</si>
  <si>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</si>
  <si>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</si>
  <si>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</si>
  <si>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</si>
  <si>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</si>
  <si>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</si>
  <si>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</si>
  <si>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</si>
  <si>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</si>
  <si>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</si>
  <si>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</si>
  <si>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</si>
  <si>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</si>
  <si>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</si>
  <si>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</si>
  <si>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</si>
  <si>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</si>
  <si>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</si>
  <si>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</si>
  <si>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</si>
  <si>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</si>
  <si>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</si>
  <si>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</si>
  <si>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</si>
  <si>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</si>
  <si>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</si>
  <si>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</si>
  <si>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</si>
  <si>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</si>
  <si>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</si>
  <si>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</si>
  <si>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</si>
  <si>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</si>
  <si>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</si>
  <si>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</si>
  <si>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</si>
  <si>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</si>
  <si>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</si>
  <si>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</si>
  <si>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</si>
  <si>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</si>
  <si>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</si>
  <si>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</si>
  <si>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</si>
  <si>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</si>
  <si>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</si>
  <si>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</si>
  <si>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</si>
  <si>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</si>
  <si>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</si>
  <si>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</si>
  <si>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</si>
  <si>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</si>
  <si>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</si>
  <si>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</si>
  <si>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</si>
  <si>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</si>
  <si>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</si>
  <si>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</si>
  <si>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</si>
  <si>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</si>
  <si>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</si>
  <si>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</si>
  <si>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</si>
  <si>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</si>
  <si>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</si>
  <si>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</si>
  <si>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</si>
  <si>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</si>
  <si>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</si>
  <si>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</si>
  <si>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</si>
  <si>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</si>
  <si>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</si>
  <si>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</si>
  <si>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</si>
  <si>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</si>
  <si>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</si>
  <si>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</si>
  <si>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</si>
  <si>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</si>
  <si>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</si>
  <si>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</si>
  <si>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</si>
  <si>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</si>
  <si>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</si>
  <si>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</si>
  <si>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</si>
  <si>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</si>
  <si>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</si>
  <si>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</si>
  <si>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</si>
  <si>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</si>
  <si>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</si>
  <si>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</si>
  <si>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</si>
  <si>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</si>
  <si>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</si>
  <si>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</si>
  <si>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</si>
  <si>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</si>
  <si>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</si>
  <si>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</si>
  <si>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</si>
  <si>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</si>
  <si>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</si>
  <si>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</si>
  <si>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</si>
  <si>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</si>
  <si>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</si>
  <si>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</si>
  <si>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</si>
  <si>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</si>
  <si>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</si>
  <si>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</si>
  <si>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</si>
  <si>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</si>
  <si>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</si>
  <si>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</si>
  <si>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</si>
  <si>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</si>
  <si>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</si>
  <si>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</si>
  <si>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</si>
  <si>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</si>
  <si>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</si>
  <si>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</si>
  <si>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</si>
  <si>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</si>
  <si>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</si>
  <si>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</si>
  <si>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</si>
  <si>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</si>
  <si>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</si>
  <si>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</si>
  <si>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</si>
  <si>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</si>
  <si>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</si>
  <si>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</si>
  <si>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</si>
  <si>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</si>
  <si>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</si>
  <si>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</si>
  <si>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</si>
  <si>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</si>
  <si>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</si>
  <si>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</si>
  <si>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</si>
  <si>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</si>
  <si>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</si>
  <si>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</si>
  <si>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</si>
  <si>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</si>
  <si>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</si>
  <si>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</si>
  <si>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</si>
  <si>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</si>
  <si>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</si>
  <si>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</si>
  <si>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</si>
  <si>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</si>
  <si>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</si>
  <si>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</si>
  <si>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</si>
  <si>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</si>
  <si>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</si>
  <si>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</si>
  <si>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</si>
  <si>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</si>
  <si>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</si>
  <si>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</si>
  <si>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</si>
  <si>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</si>
  <si>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</si>
  <si>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</si>
  <si>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</si>
  <si>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</si>
  <si>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</si>
  <si>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</si>
  <si>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</si>
  <si>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</si>
  <si>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</si>
  <si>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</si>
  <si>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</si>
  <si>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</si>
  <si>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</si>
  <si>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</si>
  <si>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</si>
  <si>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</si>
  <si>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</si>
  <si>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</si>
  <si>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</si>
  <si>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</si>
  <si>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</si>
  <si>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</si>
  <si>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</si>
  <si>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</si>
  <si>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</si>
  <si>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</si>
  <si>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</si>
  <si>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</si>
  <si>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</si>
  <si>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</si>
  <si>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</si>
  <si>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</si>
  <si>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</si>
  <si>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</si>
  <si>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</si>
  <si>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</si>
  <si>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</si>
  <si>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</si>
  <si>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</si>
  <si>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</si>
  <si>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</si>
  <si>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</si>
  <si>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</si>
  <si>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</si>
  <si>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</si>
  <si>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</si>
  <si>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</si>
  <si>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</si>
  <si>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</si>
  <si>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</si>
  <si>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</si>
  <si>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</si>
  <si>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</si>
  <si>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</si>
  <si>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</si>
  <si>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</si>
  <si>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</si>
  <si>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</si>
  <si>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</si>
  <si>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</si>
  <si>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</si>
  <si>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</si>
  <si>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</si>
  <si>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</si>
  <si>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</si>
  <si>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</si>
  <si>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</si>
  <si>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</si>
  <si>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</si>
  <si>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</si>
  <si>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</si>
  <si>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</si>
  <si>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</si>
  <si>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</si>
  <si>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</si>
  <si>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</si>
  <si>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</si>
  <si>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</si>
  <si>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</si>
  <si>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</si>
  <si>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</si>
  <si>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</si>
  <si>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</si>
  <si>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</si>
  <si>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</si>
  <si>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</si>
  <si>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</si>
  <si>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</si>
  <si>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</si>
  <si>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</si>
  <si>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</si>
  <si>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</si>
  <si>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</si>
  <si>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</si>
  <si>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</si>
  <si>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</si>
  <si>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</si>
  <si>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</si>
  <si>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</si>
  <si>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</si>
  <si>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</si>
  <si>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</si>
  <si>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</si>
  <si>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</si>
  <si>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</si>
  <si>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</si>
  <si>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</si>
  <si>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</si>
  <si>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</si>
  <si>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</si>
  <si>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</si>
  <si>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</si>
  <si>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</si>
  <si>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</si>
  <si>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</si>
  <si>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</si>
  <si>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</si>
  <si>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</si>
  <si>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</si>
  <si>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</si>
  <si>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</si>
  <si>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</si>
  <si>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</si>
  <si>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</si>
  <si>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</si>
  <si>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</si>
  <si>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</si>
  <si>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</si>
  <si>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</si>
  <si>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</si>
  <si>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</si>
  <si>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</si>
  <si>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</si>
  <si>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</si>
  <si>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</si>
  <si>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</si>
  <si>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</si>
  <si>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</si>
  <si>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</si>
  <si>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</si>
  <si>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</si>
  <si>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</si>
  <si>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</si>
  <si>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</si>
  <si>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</si>
  <si>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</si>
  <si>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</si>
  <si>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</si>
  <si>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</si>
  <si>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</si>
  <si>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</si>
  <si>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</si>
  <si>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</si>
  <si>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</si>
  <si>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</si>
  <si>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</si>
  <si>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</si>
  <si>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</si>
  <si>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</si>
  <si>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</si>
  <si>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</si>
  <si>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</si>
  <si>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</si>
  <si>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</si>
  <si>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</si>
  <si>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</si>
  <si>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</si>
  <si>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</si>
  <si>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</si>
  <si>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</si>
  <si>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</si>
  <si>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</si>
  <si>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</si>
  <si>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</si>
  <si>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</si>
  <si>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</si>
  <si>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</si>
  <si>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</si>
  <si>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</si>
  <si>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</si>
  <si>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</si>
  <si>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</si>
  <si>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</si>
  <si>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</si>
  <si>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</si>
  <si>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</si>
  <si>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</si>
  <si>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</si>
  <si>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</si>
  <si>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</si>
  <si>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</si>
  <si>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</si>
  <si>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</si>
  <si>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</si>
  <si>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</si>
  <si>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</si>
  <si>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</si>
  <si>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</si>
  <si>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</si>
  <si>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</si>
  <si>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</si>
  <si>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</si>
  <si>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</si>
  <si>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</si>
  <si>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</si>
  <si>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</si>
  <si>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</si>
  <si>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</si>
  <si>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</si>
  <si>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</si>
  <si>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</si>
  <si>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</si>
  <si>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</si>
  <si>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</si>
  <si>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</si>
  <si>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</si>
  <si>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</si>
  <si>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</si>
  <si>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</si>
  <si>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</si>
  <si>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</si>
  <si>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</si>
  <si>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</si>
  <si>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</si>
  <si>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</si>
  <si>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</si>
  <si>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</si>
  <si>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</si>
  <si>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</si>
  <si>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</si>
  <si>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</si>
  <si>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</si>
  <si>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</si>
  <si>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</si>
  <si>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</si>
  <si>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</si>
  <si>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</si>
  <si>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</si>
  <si>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</si>
  <si>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</si>
  <si>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</si>
  <si>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</si>
  <si>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</si>
  <si>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</si>
  <si>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</si>
  <si>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</si>
  <si>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</si>
  <si>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</si>
  <si>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</si>
  <si>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</si>
  <si>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</si>
  <si>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</si>
  <si>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</si>
  <si>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</si>
  <si>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</si>
  <si>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</si>
  <si>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</si>
  <si>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</si>
  <si>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</si>
  <si>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</si>
  <si>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</si>
  <si>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</si>
  <si>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</si>
  <si>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</si>
  <si>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</si>
  <si>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</si>
  <si>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</si>
  <si>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</si>
  <si>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</si>
  <si>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</si>
  <si>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</si>
  <si>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</si>
  <si>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</si>
  <si>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</si>
  <si>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</si>
  <si>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</si>
  <si>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</si>
  <si>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</si>
  <si>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</si>
  <si>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</si>
  <si>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</si>
  <si>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</si>
  <si>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</si>
  <si>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</si>
  <si>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</si>
  <si>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</si>
  <si>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</si>
  <si>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</si>
  <si>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</si>
  <si>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</si>
  <si>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</si>
  <si>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</si>
  <si>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</si>
  <si>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</si>
  <si>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</si>
  <si>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</si>
  <si>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</si>
  <si>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</si>
  <si>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</si>
  <si>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</si>
  <si>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</si>
  <si>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</si>
  <si>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</si>
  <si>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</si>
  <si>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</si>
  <si>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</si>
  <si>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</si>
  <si>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</si>
  <si>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</si>
  <si>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</si>
  <si>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</si>
  <si>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</si>
  <si>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</si>
  <si>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</si>
  <si>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</si>
  <si>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</si>
  <si>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</si>
  <si>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</si>
  <si>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</si>
  <si>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</si>
  <si>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</si>
  <si>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</si>
  <si>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</si>
  <si>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</si>
  <si>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</si>
  <si>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</si>
  <si>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</si>
  <si>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</si>
  <si>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</si>
  <si>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</si>
  <si>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</si>
  <si>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</si>
  <si>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</si>
  <si>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</si>
  <si>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</si>
  <si>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</si>
  <si>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</si>
  <si>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</si>
  <si>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</si>
  <si>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</si>
  <si>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</si>
  <si>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</si>
  <si>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</si>
  <si>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</si>
  <si>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</si>
  <si>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</si>
  <si>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</si>
  <si>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</si>
  <si>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</si>
  <si>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</si>
  <si>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</si>
  <si>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</si>
  <si>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</si>
  <si>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</si>
  <si>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</si>
  <si>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</si>
  <si>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</si>
  <si>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</si>
  <si>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</si>
  <si>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</si>
  <si>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</si>
  <si>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</si>
  <si>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</si>
  <si>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</si>
  <si>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</si>
  <si>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</si>
  <si>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</si>
  <si>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</si>
  <si>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</si>
  <si>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</si>
  <si>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</si>
  <si>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</si>
  <si>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</si>
  <si>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</si>
  <si>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</si>
  <si>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</si>
  <si>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</si>
  <si>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</si>
  <si>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</si>
  <si>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</si>
  <si>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</si>
  <si>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</si>
  <si>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</si>
  <si>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</si>
  <si>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</si>
  <si>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</si>
  <si>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</si>
  <si>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</si>
  <si>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</si>
  <si>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</si>
  <si>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</si>
  <si>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</si>
  <si>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</si>
  <si>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</si>
  <si>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</si>
  <si>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</si>
  <si>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</si>
  <si>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</si>
  <si>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</si>
  <si>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</si>
  <si>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</si>
  <si>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</si>
  <si>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</si>
  <si>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</si>
  <si>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</si>
  <si>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</si>
  <si>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</si>
  <si>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</si>
  <si>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</si>
  <si>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</si>
  <si>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</si>
  <si>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</si>
  <si>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</si>
  <si>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</si>
  <si>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</si>
  <si>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</si>
  <si>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</si>
  <si>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</si>
  <si>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</si>
  <si>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</si>
  <si>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</si>
  <si>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</si>
  <si>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</si>
  <si>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</si>
  <si>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</si>
  <si>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</si>
  <si>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</si>
  <si>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</si>
  <si>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</si>
  <si>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</si>
  <si>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</si>
  <si>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</si>
  <si>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</si>
  <si>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</si>
  <si>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</si>
  <si>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</si>
  <si>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</si>
  <si>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</si>
  <si>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</si>
  <si>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</si>
  <si>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</si>
  <si>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</si>
  <si>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</si>
  <si>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</si>
  <si>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</si>
  <si>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</si>
  <si>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</si>
  <si>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</si>
  <si>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</si>
  <si>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</si>
  <si>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</si>
  <si>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</si>
  <si>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</si>
  <si>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</si>
  <si>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</si>
  <si>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</si>
  <si>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</si>
  <si>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</si>
  <si>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</si>
  <si>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</si>
  <si>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</si>
  <si>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</si>
  <si>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</si>
  <si>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</si>
  <si>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</si>
  <si>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</si>
  <si>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</si>
  <si>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</si>
  <si>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</si>
  <si>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</si>
  <si>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</si>
  <si>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</si>
  <si>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</si>
  <si>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</si>
  <si>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</si>
  <si>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</si>
  <si>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</si>
  <si>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</si>
  <si>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</si>
  <si>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</si>
  <si>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</si>
  <si>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</si>
  <si>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</si>
  <si>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</si>
  <si>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</si>
  <si>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</si>
  <si>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</si>
  <si>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</si>
  <si>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</si>
  <si>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</si>
  <si>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</si>
  <si>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</si>
  <si>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</si>
  <si>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</si>
  <si>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</si>
  <si>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</si>
  <si>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</si>
  <si>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</si>
  <si>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</si>
  <si>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</si>
  <si>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</si>
  <si>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</si>
  <si>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</si>
  <si>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</si>
  <si>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</si>
  <si>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</si>
  <si>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</si>
  <si>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</si>
  <si>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</si>
  <si>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</si>
  <si>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</si>
  <si>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</si>
  <si>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</si>
  <si>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</si>
  <si>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</si>
  <si>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</si>
  <si>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</si>
  <si>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</si>
  <si>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</si>
  <si>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</si>
  <si>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</si>
  <si>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</si>
  <si>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</si>
  <si>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</si>
  <si>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</si>
  <si>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</si>
  <si>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</si>
  <si>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</si>
  <si>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</si>
  <si>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</si>
  <si>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</si>
  <si>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</si>
  <si>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</si>
  <si>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</si>
  <si>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</si>
  <si>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</si>
  <si>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</si>
  <si>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</si>
  <si>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</si>
  <si>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</si>
  <si>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</si>
  <si>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</si>
  <si>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</si>
  <si>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</si>
  <si>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</si>
  <si>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</si>
  <si>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</si>
  <si>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</si>
  <si>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</si>
  <si>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</si>
  <si>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</si>
  <si>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</si>
  <si>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</si>
  <si>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</si>
  <si>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</si>
  <si>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</si>
  <si>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</si>
  <si>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</si>
  <si>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</si>
  <si>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</si>
  <si>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</si>
  <si>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</si>
  <si>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</si>
  <si>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</si>
  <si>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</si>
  <si>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</si>
  <si>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</si>
  <si>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</si>
  <si>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</si>
  <si>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</si>
  <si>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</si>
  <si>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</si>
  <si>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</si>
  <si>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</si>
  <si>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</si>
  <si>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</si>
  <si>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</si>
  <si>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</si>
  <si>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</si>
  <si>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</si>
  <si>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</si>
  <si>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</si>
  <si>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</si>
  <si>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</si>
  <si>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</si>
  <si>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</si>
  <si>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</si>
  <si>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</si>
  <si>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</si>
  <si>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</si>
  <si>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</si>
  <si>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</si>
  <si>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</si>
  <si>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</si>
  <si>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</si>
  <si>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</si>
  <si>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</si>
  <si>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</si>
  <si>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</si>
  <si>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</si>
  <si>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</si>
  <si>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</si>
  <si>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</si>
  <si>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</si>
  <si>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</si>
  <si>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</si>
  <si>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</si>
  <si>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</si>
  <si>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</si>
  <si>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</si>
  <si>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</si>
  <si>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</si>
  <si>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</si>
  <si>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</si>
  <si>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</si>
  <si>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</si>
  <si>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</si>
  <si>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</si>
  <si>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</si>
  <si>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</si>
  <si>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</si>
  <si>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</si>
  <si>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</si>
  <si>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</si>
  <si>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</si>
  <si>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</si>
  <si>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</si>
  <si>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</si>
  <si>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</si>
  <si>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</si>
  <si>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</si>
  <si>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</si>
  <si>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</si>
  <si>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</si>
  <si>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</si>
  <si>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</si>
  <si>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</si>
  <si>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</si>
  <si>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</si>
  <si>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</si>
  <si>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</si>
  <si>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</si>
  <si>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</si>
  <si>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</si>
  <si>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</si>
  <si>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</si>
  <si>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</si>
  <si>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</si>
  <si>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</si>
  <si>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</si>
  <si>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</si>
  <si>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</si>
  <si>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</si>
  <si>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</si>
  <si>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</si>
  <si>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</si>
  <si>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</si>
  <si>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</si>
  <si>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</si>
  <si>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</si>
  <si>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</si>
  <si>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</si>
  <si>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</si>
  <si>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</si>
  <si>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</si>
  <si>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</si>
  <si>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</si>
  <si>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</si>
  <si>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</si>
  <si>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</si>
  <si>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</si>
  <si>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</si>
  <si>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</si>
  <si>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</si>
  <si>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</si>
  <si>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</si>
  <si>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</si>
  <si>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</si>
  <si>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</si>
  <si>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</si>
  <si>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</si>
  <si>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</si>
  <si>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</si>
  <si>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</si>
  <si>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</si>
  <si>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</si>
  <si>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</si>
  <si>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</si>
  <si>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</si>
  <si>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</si>
  <si>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</si>
  <si>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</si>
  <si>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</si>
  <si>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</si>
  <si>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</si>
  <si>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</si>
  <si>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</si>
  <si>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</si>
  <si>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</si>
  <si>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</si>
  <si>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</si>
  <si>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</si>
  <si>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</si>
  <si>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</si>
  <si>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</si>
  <si>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</si>
  <si>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</si>
  <si>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</si>
  <si>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</si>
  <si>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</si>
  <si>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</si>
  <si>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</si>
  <si>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</si>
  <si>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</si>
  <si>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</si>
  <si>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</si>
  <si>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</si>
  <si>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</si>
  <si>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</si>
  <si>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</si>
  <si>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</si>
  <si>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</si>
  <si>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</si>
  <si>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</si>
  <si>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</si>
  <si>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</si>
  <si>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</si>
  <si>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</si>
  <si>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</si>
  <si>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</si>
  <si>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</si>
  <si>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</si>
  <si>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</si>
  <si>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</si>
  <si>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</si>
  <si>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</si>
  <si>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</si>
  <si>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</si>
  <si>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</si>
  <si>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</si>
  <si>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</si>
  <si>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</si>
  <si>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</si>
  <si>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</si>
  <si>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</si>
  <si>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</si>
  <si>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</si>
  <si>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</si>
  <si>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</si>
  <si>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</si>
  <si>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</si>
  <si>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</si>
  <si>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</si>
  <si>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</si>
  <si>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</si>
  <si>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</si>
  <si>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</si>
  <si>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</si>
  <si>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</si>
  <si>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</si>
  <si>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</si>
  <si>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</si>
  <si>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</si>
  <si>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</si>
  <si>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</si>
  <si>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</si>
  <si>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</si>
  <si>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</si>
  <si>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</si>
  <si>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</si>
  <si>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</si>
  <si>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</si>
  <si>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</si>
  <si>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</si>
  <si>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</si>
  <si>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</si>
  <si>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</si>
  <si>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</si>
  <si>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</si>
  <si>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</si>
  <si>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</si>
  <si>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</si>
  <si>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</si>
  <si>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</si>
  <si>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</si>
  <si>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</si>
  <si>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</si>
  <si>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</si>
  <si>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</si>
  <si>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</si>
  <si>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</si>
  <si>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</si>
  <si>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</si>
  <si>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</si>
  <si>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</si>
  <si>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</si>
  <si>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</si>
  <si>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</si>
  <si>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</si>
  <si>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</si>
  <si>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</si>
  <si>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</si>
  <si>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</si>
  <si>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</si>
  <si>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</si>
  <si>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</si>
  <si>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</si>
  <si>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</si>
  <si>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</si>
  <si>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</si>
  <si>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</si>
  <si>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</si>
  <si>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</si>
  <si>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</si>
  <si>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</si>
  <si>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</si>
  <si>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</si>
  <si>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</si>
  <si>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</si>
  <si>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</si>
  <si>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</si>
  <si>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</si>
  <si>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</si>
  <si>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</si>
  <si>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</si>
  <si>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</si>
  <si>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</si>
  <si>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</si>
  <si>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</si>
  <si>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</si>
  <si>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</si>
  <si>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</si>
  <si>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</si>
  <si>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</si>
  <si>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</si>
  <si>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</si>
  <si>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</si>
  <si>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</si>
  <si>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</si>
  <si>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</si>
  <si>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</si>
  <si>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</si>
  <si>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</si>
  <si>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</si>
  <si>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</si>
  <si>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</si>
  <si>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</si>
  <si>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</si>
  <si>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</si>
  <si>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</si>
  <si>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</si>
  <si>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</si>
  <si>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</si>
  <si>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</si>
  <si>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</si>
  <si>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</si>
  <si>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</si>
  <si>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</si>
  <si>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</si>
  <si>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</si>
  <si>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</si>
  <si>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</si>
  <si>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</si>
  <si>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</si>
  <si>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</si>
  <si>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</si>
  <si>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</si>
  <si>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</si>
  <si>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</si>
  <si>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</si>
  <si>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</si>
  <si>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</si>
  <si>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</si>
  <si>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</si>
  <si>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</si>
  <si>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</si>
  <si>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</si>
  <si>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</si>
  <si>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</si>
  <si>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</si>
  <si>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</si>
  <si>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</si>
  <si>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</si>
  <si>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</si>
  <si>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</si>
  <si>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</si>
  <si>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</si>
  <si>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</si>
  <si>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</si>
  <si>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</si>
  <si>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</si>
  <si>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</si>
  <si>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</si>
  <si>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</si>
  <si>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</si>
  <si>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</si>
  <si>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</si>
  <si>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</si>
  <si>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</si>
  <si>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</si>
  <si>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</si>
  <si>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</si>
  <si>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</si>
  <si>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</si>
  <si>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</si>
  <si>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</si>
  <si>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</si>
  <si>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</si>
  <si>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</si>
  <si>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</si>
  <si>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</si>
  <si>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</si>
  <si>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</si>
  <si>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</si>
  <si>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</si>
  <si>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</si>
  <si>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</si>
  <si>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</si>
  <si>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</si>
  <si>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</si>
  <si>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</si>
  <si>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</si>
  <si>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</si>
  <si>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</si>
  <si>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</si>
  <si>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</si>
  <si>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</si>
  <si>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</si>
  <si>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</si>
  <si>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</si>
  <si>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</si>
  <si>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</si>
  <si>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</si>
  <si>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</si>
  <si>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</si>
  <si>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</si>
  <si>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</si>
  <si>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</si>
  <si>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</si>
  <si>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</si>
  <si>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</si>
  <si>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</si>
  <si>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</si>
  <si>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</si>
  <si>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</si>
  <si>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</si>
  <si>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</si>
  <si>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</si>
  <si>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</si>
  <si>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</si>
  <si>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</si>
  <si>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</si>
  <si>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</si>
  <si>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</si>
  <si>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</si>
  <si>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</si>
  <si>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</si>
  <si>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</si>
  <si>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</si>
  <si>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</si>
  <si>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</si>
  <si>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</si>
  <si>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</si>
  <si>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</si>
  <si>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</si>
  <si>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</si>
  <si>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</si>
  <si>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</si>
  <si>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</si>
  <si>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</si>
  <si>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</si>
  <si>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</si>
  <si>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</si>
  <si>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</si>
  <si>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</si>
  <si>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</si>
  <si>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</si>
  <si>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</si>
  <si>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</si>
  <si>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</si>
  <si>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</si>
  <si>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</si>
  <si>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</si>
  <si>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</si>
  <si>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</si>
  <si>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</si>
  <si>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</si>
  <si>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</si>
  <si>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</si>
  <si>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</si>
  <si>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</si>
  <si>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</si>
  <si>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</si>
  <si>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</si>
  <si>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</si>
  <si>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</si>
  <si>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</si>
  <si>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</si>
  <si>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</si>
  <si>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</si>
  <si>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</si>
  <si>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</si>
  <si>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</si>
  <si>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</si>
  <si>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</si>
  <si>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</si>
  <si>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</si>
  <si>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</si>
  <si>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</si>
  <si>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</si>
  <si>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</si>
  <si>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</si>
  <si>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</si>
  <si>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</si>
  <si>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</si>
  <si>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</si>
  <si>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</si>
  <si>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</si>
  <si>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</si>
  <si>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</si>
  <si>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</si>
  <si>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</si>
  <si>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</si>
  <si>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</si>
  <si>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</si>
  <si>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</si>
  <si>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</si>
  <si>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</si>
  <si>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</si>
  <si>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</si>
  <si>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</si>
  <si>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</si>
  <si>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</si>
  <si>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</si>
  <si>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</si>
  <si>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</si>
  <si>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</si>
  <si>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</si>
  <si>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</si>
  <si>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</si>
  <si>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</si>
  <si>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</si>
  <si>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</si>
  <si>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</si>
  <si>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</si>
  <si>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</si>
  <si>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</si>
  <si>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</si>
  <si>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</si>
  <si>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</si>
  <si>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</si>
  <si>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</si>
  <si>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</si>
  <si>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</si>
  <si>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</si>
  <si>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</si>
  <si>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</si>
  <si>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</si>
  <si>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</si>
  <si>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</si>
  <si>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</si>
  <si>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</si>
  <si>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</si>
  <si>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</si>
  <si>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</si>
  <si>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</si>
  <si>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</si>
  <si>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</si>
  <si>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</si>
  <si>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</si>
  <si>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</si>
  <si>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</si>
  <si>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</si>
  <si>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</si>
  <si>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</si>
  <si>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</si>
  <si>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</si>
  <si>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</si>
  <si>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</si>
  <si>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</si>
  <si>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</si>
  <si>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</si>
  <si>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</si>
  <si>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</si>
  <si>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</si>
  <si>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</si>
  <si>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</si>
  <si>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</si>
  <si>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</si>
  <si>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</si>
  <si>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</si>
  <si>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</si>
  <si>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</si>
  <si>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</si>
  <si>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</si>
  <si>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</si>
  <si>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</si>
  <si>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</si>
  <si>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</si>
  <si>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</si>
  <si>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</si>
  <si>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</si>
  <si>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</si>
  <si>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</si>
  <si>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</si>
  <si>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</si>
  <si>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</si>
  <si>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</si>
  <si>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</si>
  <si>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</si>
  <si>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</si>
  <si>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</si>
  <si>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</si>
  <si>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</si>
  <si>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</si>
  <si>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</si>
  <si>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</si>
  <si>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</si>
  <si>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</si>
  <si>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</si>
  <si>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</si>
  <si>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</si>
  <si>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</si>
  <si>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</si>
  <si>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</si>
  <si>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</si>
  <si>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</si>
  <si>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</si>
  <si>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</si>
  <si>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</si>
  <si>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</si>
  <si>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</si>
  <si>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</si>
  <si>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</si>
  <si>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</si>
  <si>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</si>
  <si>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</si>
  <si>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</si>
  <si>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</si>
  <si>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</si>
  <si>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</si>
  <si>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</si>
  <si>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</si>
  <si>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</si>
  <si>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</si>
  <si>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</si>
  <si>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</si>
  <si>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</si>
  <si>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</si>
  <si>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</si>
  <si>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</si>
  <si>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</si>
  <si>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</si>
  <si>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</si>
  <si>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</si>
  <si>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</si>
  <si>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</si>
  <si>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</si>
  <si>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</si>
  <si>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</si>
  <si>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</si>
  <si>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</si>
  <si>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</si>
  <si>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</si>
  <si>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</si>
  <si>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</si>
  <si>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</si>
  <si>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</si>
  <si>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</si>
  <si>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</si>
  <si>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</si>
  <si>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</si>
  <si>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</si>
  <si>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</si>
  <si>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</si>
  <si>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</si>
  <si>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</si>
  <si>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</si>
  <si>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</si>
  <si>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</si>
  <si>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</si>
  <si>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</si>
  <si>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</si>
  <si>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</si>
  <si>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</si>
  <si>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</si>
  <si>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</si>
  <si>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</si>
  <si>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</si>
  <si>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</si>
  <si>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</si>
  <si>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</si>
  <si>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</si>
  <si>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</si>
  <si>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</si>
  <si>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</si>
  <si>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</si>
  <si>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</si>
  <si>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</si>
  <si>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</si>
  <si>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</si>
  <si>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</si>
  <si>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</si>
  <si>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</si>
  <si>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</si>
  <si>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</si>
  <si>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</si>
  <si>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</si>
  <si>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</si>
  <si>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</si>
  <si>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</si>
  <si>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</si>
  <si>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</si>
  <si>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</si>
  <si>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</si>
  <si>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</si>
  <si>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</si>
  <si>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</si>
  <si>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</si>
  <si>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</si>
  <si>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</si>
  <si>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</si>
  <si>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</si>
  <si>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</si>
  <si>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</si>
  <si>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</si>
  <si>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</si>
  <si>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</si>
  <si>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</si>
  <si>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</si>
  <si>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</si>
  <si>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</si>
  <si>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</si>
  <si>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</si>
  <si>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</si>
  <si>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</si>
  <si>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</si>
  <si>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</si>
  <si>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</si>
  <si>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</si>
  <si>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</si>
  <si>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</si>
  <si>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</si>
  <si>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</si>
  <si>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</si>
  <si>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</si>
  <si>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</si>
  <si>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</si>
  <si>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</si>
  <si>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</si>
  <si>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</si>
  <si>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</si>
  <si>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</si>
  <si>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</si>
  <si>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</si>
  <si>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</si>
  <si>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</si>
  <si>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</si>
  <si>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</si>
  <si>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</si>
  <si>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</si>
  <si>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</si>
  <si>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</si>
  <si>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</si>
  <si>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</si>
  <si>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</si>
  <si>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</si>
  <si>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</si>
  <si>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</si>
  <si>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</si>
  <si>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</si>
  <si>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</si>
  <si>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</si>
  <si>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</si>
  <si>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</si>
  <si>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</si>
  <si>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</si>
  <si>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</si>
  <si>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</si>
  <si>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</si>
  <si>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</si>
  <si>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</si>
  <si>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</si>
  <si>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</si>
  <si>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</si>
  <si>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</si>
  <si>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</si>
  <si>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</si>
  <si>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</si>
  <si>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</si>
  <si>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</si>
  <si>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</si>
  <si>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</si>
  <si>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</si>
  <si>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</si>
  <si>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</si>
  <si>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</si>
  <si>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</si>
  <si>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</si>
  <si>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</si>
  <si>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</si>
  <si>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</si>
  <si>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</si>
  <si>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</si>
  <si>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</si>
  <si>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</si>
  <si>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</si>
  <si>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</si>
  <si>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</si>
  <si>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</si>
  <si>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</si>
  <si>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</si>
  <si>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</si>
  <si>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</si>
  <si>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</si>
  <si>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</si>
  <si>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</si>
  <si>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</si>
  <si>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</si>
  <si>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</si>
  <si>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</si>
  <si>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</si>
  <si>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</si>
  <si>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</si>
  <si>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</si>
  <si>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</si>
  <si>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</si>
  <si>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</si>
  <si>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</si>
  <si>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</si>
  <si>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</si>
  <si>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</si>
  <si>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</si>
  <si>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</si>
  <si>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</si>
  <si>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</si>
  <si>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</si>
  <si>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</si>
  <si>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</si>
  <si>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</si>
  <si>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</si>
  <si>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</si>
  <si>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</si>
  <si>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</si>
  <si>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</si>
  <si>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</si>
  <si>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</si>
  <si>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</si>
  <si>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</si>
  <si>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</si>
  <si>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</si>
  <si>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</si>
  <si>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</si>
  <si>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</si>
  <si>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</si>
  <si>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</si>
  <si>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</si>
  <si>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</si>
  <si>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</si>
  <si>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</si>
  <si>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</si>
  <si>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</si>
  <si>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</si>
  <si>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</si>
  <si>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</si>
  <si>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</si>
  <si>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</si>
  <si>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</si>
  <si>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</si>
  <si>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</si>
  <si>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</si>
  <si>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</si>
  <si>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</si>
  <si>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</si>
  <si>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</si>
  <si>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</si>
  <si>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</si>
  <si>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</si>
  <si>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</si>
  <si>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</si>
  <si>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</si>
  <si>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</si>
  <si>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</si>
  <si>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</si>
  <si>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</si>
  <si>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</si>
  <si>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</si>
  <si>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</si>
  <si>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</si>
  <si>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</si>
  <si>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</si>
  <si>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</si>
  <si>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</si>
  <si>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</si>
  <si>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</si>
  <si>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</si>
  <si>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</si>
  <si>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</si>
  <si>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</si>
  <si>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</si>
  <si>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</si>
  <si>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</si>
  <si>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</si>
  <si>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</si>
  <si>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</si>
  <si>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</si>
  <si>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</si>
  <si>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</si>
  <si>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</si>
  <si>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</si>
  <si>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</si>
  <si>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</si>
  <si>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</si>
  <si>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</si>
  <si>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</si>
  <si>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</si>
  <si>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</si>
  <si>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</si>
  <si>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</si>
  <si>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</si>
  <si>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</si>
  <si>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</si>
  <si>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</si>
  <si>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</si>
  <si>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</si>
  <si>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</si>
  <si>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</si>
  <si>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</si>
  <si>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</si>
  <si>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</si>
  <si>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</si>
  <si>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</si>
  <si>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</si>
  <si>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</si>
  <si>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</si>
  <si>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</si>
  <si>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</si>
  <si>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</si>
  <si>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</si>
  <si>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</si>
  <si>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</si>
  <si>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</si>
  <si>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</si>
  <si>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</si>
  <si>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</si>
  <si>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</si>
  <si>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</si>
  <si>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</si>
  <si>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</si>
  <si>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</si>
  <si>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</si>
  <si>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</si>
  <si>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</si>
  <si>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</si>
  <si>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</si>
  <si>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</si>
  <si>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</si>
  <si>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</si>
  <si>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</si>
  <si>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</si>
  <si>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</si>
  <si>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</si>
  <si>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</si>
  <si>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</si>
  <si>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</si>
  <si>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</si>
  <si>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</si>
  <si>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</si>
  <si>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</si>
  <si>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</si>
  <si>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</si>
  <si>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</si>
  <si>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</si>
  <si>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</si>
  <si>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</si>
  <si>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</si>
  <si>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</si>
  <si>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</si>
  <si>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</si>
  <si>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</si>
  <si>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</si>
  <si>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</si>
  <si>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</si>
  <si>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</si>
  <si>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</si>
  <si>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</si>
  <si>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</si>
  <si>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</si>
  <si>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</si>
  <si>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</si>
  <si>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</si>
  <si>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</si>
  <si>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</si>
  <si>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</si>
  <si>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</si>
  <si>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</si>
  <si>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</si>
  <si>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</si>
  <si>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</si>
  <si>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</si>
  <si>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</si>
  <si>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</si>
  <si>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</si>
  <si>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</si>
  <si>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</si>
  <si>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</si>
  <si>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</si>
  <si>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</si>
  <si>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</si>
  <si>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</si>
  <si>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</si>
  <si>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</si>
  <si>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</si>
  <si>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</si>
  <si>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</si>
  <si>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</si>
  <si>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</si>
  <si>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</si>
  <si>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</si>
  <si>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</si>
  <si>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</si>
  <si>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</si>
  <si>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</si>
  <si>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</si>
  <si>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</si>
  <si>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</si>
  <si>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</si>
  <si>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</si>
  <si>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</si>
  <si>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</si>
  <si>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</si>
  <si>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</si>
  <si>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</si>
  <si>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</si>
  <si>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</si>
  <si>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</si>
  <si>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</si>
  <si>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</si>
  <si>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</si>
  <si>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</si>
  <si>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</si>
  <si>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</si>
  <si>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</si>
  <si>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</si>
  <si>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</si>
  <si>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</si>
  <si>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</si>
  <si>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</si>
  <si>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</si>
  <si>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</si>
  <si>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</si>
  <si>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</si>
  <si>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</si>
  <si>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</si>
  <si>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</si>
  <si>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</si>
  <si>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</si>
  <si>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</si>
  <si>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</si>
  <si>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</si>
  <si>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</si>
  <si>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</si>
  <si>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</si>
  <si>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</si>
  <si>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</si>
  <si>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</si>
  <si>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</si>
  <si>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</si>
  <si>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</si>
  <si>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</si>
  <si>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</si>
  <si>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</si>
  <si>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</si>
  <si>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</si>
  <si>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</si>
  <si>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</si>
  <si>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</si>
  <si>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</si>
  <si>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</si>
  <si>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</si>
  <si>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</si>
  <si>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</si>
  <si>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</si>
  <si>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</si>
  <si>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</si>
  <si>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</si>
  <si>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</si>
  <si>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</si>
  <si>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</si>
  <si>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</si>
  <si>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</si>
  <si>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</si>
  <si>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</si>
  <si>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</si>
  <si>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</si>
  <si>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</si>
  <si>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</si>
  <si>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</si>
  <si>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</si>
  <si>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</si>
  <si>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</si>
  <si>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</si>
  <si>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</si>
  <si>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</si>
  <si>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</si>
  <si>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</si>
  <si>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</si>
  <si>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</si>
  <si>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</si>
  <si>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</si>
  <si>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</si>
  <si>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</si>
  <si>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</si>
  <si>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</si>
  <si>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</si>
  <si>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</si>
  <si>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</si>
  <si>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</si>
  <si>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</si>
  <si>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</si>
  <si>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</si>
  <si>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</si>
  <si>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</si>
  <si>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</si>
  <si>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</si>
  <si>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</si>
  <si>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</si>
  <si>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</si>
  <si>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</si>
  <si>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</si>
  <si>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</si>
  <si>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</si>
  <si>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</si>
  <si>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</si>
  <si>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</si>
  <si>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</si>
  <si>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</si>
  <si>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</si>
  <si>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</si>
  <si>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</si>
  <si>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</si>
  <si>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</si>
  <si>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</si>
  <si>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</si>
  <si>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</si>
  <si>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</si>
  <si>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</si>
  <si>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</si>
  <si>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</si>
  <si>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</si>
  <si>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</si>
  <si>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</si>
  <si>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</si>
  <si>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</si>
  <si>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</si>
  <si>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</si>
  <si>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</si>
  <si>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</si>
  <si>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</si>
  <si>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</si>
  <si>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</si>
  <si>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</si>
  <si>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</si>
  <si>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</si>
  <si>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</si>
  <si>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</si>
  <si>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</si>
  <si>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</si>
  <si>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</si>
  <si>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</si>
  <si>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</si>
  <si>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</si>
  <si>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</si>
  <si>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</si>
  <si>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</si>
  <si>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</si>
  <si>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</si>
  <si>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</si>
  <si>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</si>
  <si>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</si>
  <si>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</si>
  <si>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</si>
  <si>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</si>
  <si>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</si>
  <si>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</si>
  <si>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</si>
  <si>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</si>
  <si>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</si>
  <si>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</si>
  <si>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</si>
  <si>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</si>
  <si>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</si>
  <si>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</si>
  <si>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</si>
  <si>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</si>
  <si>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</si>
  <si>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</si>
  <si>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</si>
  <si>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</si>
  <si>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</si>
  <si>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</si>
  <si>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</si>
  <si>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</si>
  <si>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</si>
  <si>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</si>
  <si>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</si>
  <si>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</si>
  <si>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</si>
  <si>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</si>
  <si>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</si>
  <si>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</si>
  <si>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</si>
  <si>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</si>
  <si>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</si>
  <si>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</si>
  <si>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</si>
  <si>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</si>
  <si>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</si>
  <si>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</si>
  <si>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</si>
  <si>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</si>
  <si>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</si>
  <si>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</si>
  <si>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</si>
  <si>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</si>
  <si>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</si>
  <si>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</si>
  <si>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</si>
  <si>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</si>
  <si>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</si>
  <si>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</si>
  <si>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</si>
  <si>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</si>
  <si>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</si>
  <si>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</si>
  <si>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</si>
  <si>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</si>
  <si>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</si>
  <si>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</si>
  <si>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</si>
  <si>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</si>
  <si>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</si>
  <si>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</si>
  <si>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</si>
  <si>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</si>
  <si>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</si>
  <si>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</si>
  <si>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</si>
  <si>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</si>
  <si>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</si>
  <si>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</si>
  <si>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</si>
  <si>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</si>
  <si>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</si>
  <si>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</si>
  <si>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</si>
  <si>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</si>
  <si>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</si>
  <si>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</si>
  <si>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</si>
  <si>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</si>
  <si>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</si>
  <si>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</si>
  <si>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</si>
  <si>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</si>
  <si>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</si>
  <si>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</si>
  <si>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</si>
  <si>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</si>
  <si>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</si>
  <si>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</si>
  <si>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</si>
  <si>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</si>
  <si>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</si>
  <si>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</si>
  <si>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</si>
  <si>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</si>
  <si>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</si>
  <si>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</si>
  <si>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</si>
  <si>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</si>
  <si>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</si>
  <si>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</si>
  <si>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</si>
  <si>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</si>
  <si>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</si>
  <si>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</si>
  <si>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</si>
  <si>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</si>
  <si>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</si>
  <si>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</si>
  <si>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</si>
  <si>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</si>
  <si>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</si>
  <si>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</si>
  <si>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</si>
  <si>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</si>
  <si>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</si>
  <si>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</si>
  <si>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</si>
  <si>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</si>
  <si>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</si>
  <si>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</si>
  <si>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</si>
  <si>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</si>
  <si>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</si>
  <si>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</si>
  <si>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</si>
  <si>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</si>
  <si>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</si>
  <si>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</si>
  <si>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</si>
  <si>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</si>
  <si>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</si>
  <si>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</si>
  <si>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</si>
  <si>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</si>
  <si>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</si>
  <si>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</si>
  <si>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</si>
  <si>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</si>
  <si>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</si>
  <si>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</si>
  <si>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</si>
  <si>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</si>
  <si>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</si>
  <si>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</si>
  <si>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</si>
  <si>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</si>
  <si>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</si>
  <si>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</si>
  <si>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</si>
  <si>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</si>
  <si>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</si>
  <si>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</si>
  <si>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</si>
  <si>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</si>
  <si>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</si>
  <si>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</si>
  <si>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</si>
  <si>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</si>
  <si>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</si>
  <si>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</si>
  <si>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</si>
  <si>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</si>
  <si>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</si>
  <si>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</si>
  <si>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</si>
  <si>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</si>
  <si>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</si>
  <si>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</si>
  <si>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</si>
  <si>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</si>
  <si>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</si>
  <si>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</si>
  <si>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</si>
  <si>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</si>
  <si>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</si>
  <si>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</si>
  <si>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</si>
  <si>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</si>
  <si>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</si>
  <si>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</si>
  <si>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</si>
  <si>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</si>
  <si>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</si>
  <si>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</si>
  <si>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</si>
  <si>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</si>
  <si>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</si>
  <si>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</si>
  <si>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</si>
  <si>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</si>
  <si>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</si>
  <si>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</si>
  <si>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</si>
  <si>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</si>
  <si>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</si>
  <si>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</si>
  <si>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</si>
  <si>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</si>
  <si>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</si>
  <si>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</si>
  <si>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</si>
  <si>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</si>
  <si>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</si>
  <si>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</si>
  <si>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</si>
  <si>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</si>
  <si>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</si>
  <si>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</si>
  <si>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</si>
  <si>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</si>
  <si>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</si>
  <si>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</si>
  <si>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</si>
  <si>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</si>
  <si>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</si>
  <si>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</si>
  <si>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</si>
  <si>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</si>
  <si>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</si>
  <si>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</si>
  <si>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</si>
  <si>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</si>
  <si>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</si>
  <si>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</si>
  <si>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</si>
  <si>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</si>
  <si>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</si>
  <si>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</si>
  <si>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</si>
  <si>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</si>
  <si>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</si>
  <si>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</si>
  <si>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</si>
  <si>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</si>
  <si>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</si>
  <si>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</si>
  <si>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</si>
  <si>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</si>
  <si>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</si>
  <si>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</si>
  <si>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</si>
  <si>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</si>
  <si>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</si>
  <si>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</si>
  <si>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</si>
  <si>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</si>
  <si>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</si>
  <si>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</si>
  <si>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</si>
  <si>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</si>
  <si>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</si>
  <si>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</si>
  <si>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</si>
  <si>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</si>
  <si>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</si>
  <si>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</si>
  <si>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</si>
  <si>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</si>
  <si>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</si>
  <si>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</si>
  <si>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</si>
  <si>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</si>
  <si>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</si>
  <si>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</si>
  <si>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</si>
  <si>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</si>
  <si>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</si>
  <si>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</si>
  <si>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</si>
  <si>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</si>
  <si>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</si>
  <si>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</si>
  <si>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</si>
  <si>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</si>
  <si>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</si>
  <si>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</si>
  <si>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</si>
  <si>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</si>
  <si>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</si>
  <si>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</si>
  <si>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</si>
  <si>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</si>
  <si>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</si>
  <si>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</si>
  <si>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</si>
  <si>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</si>
  <si>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</si>
  <si>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</si>
  <si>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</si>
  <si>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</si>
  <si>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</si>
  <si>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</si>
  <si>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</si>
  <si>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</si>
  <si>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</si>
  <si>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</si>
  <si>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</si>
  <si>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</si>
  <si>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</si>
  <si>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</si>
  <si>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</si>
  <si>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</si>
  <si>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</si>
  <si>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</si>
  <si>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</si>
  <si>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</si>
  <si>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</si>
  <si>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</si>
  <si>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</si>
  <si>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</si>
  <si>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</si>
  <si>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</si>
  <si>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</si>
  <si>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</si>
  <si>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</si>
  <si>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</si>
  <si>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</si>
  <si>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</si>
  <si>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</si>
  <si>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</si>
  <si>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</si>
  <si>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</si>
  <si>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</si>
  <si>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</si>
  <si>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</si>
  <si>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</si>
  <si>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</si>
  <si>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</si>
  <si>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</si>
  <si>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</si>
  <si>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</si>
  <si>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</si>
  <si>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</si>
  <si>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</si>
  <si>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</si>
  <si>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</si>
  <si>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</si>
  <si>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</si>
  <si>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</si>
  <si>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</si>
  <si>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</si>
  <si>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</si>
  <si>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</si>
  <si>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</si>
  <si>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</si>
  <si>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</si>
  <si>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</si>
  <si>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</si>
  <si>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</si>
  <si>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</si>
  <si>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</si>
  <si>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</si>
  <si>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</si>
  <si>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</si>
  <si>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</si>
  <si>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</si>
  <si>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</si>
  <si>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</si>
  <si>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</si>
  <si>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</si>
  <si>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</si>
  <si>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</si>
  <si>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</si>
  <si>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</si>
  <si>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</si>
  <si>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</si>
  <si>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</si>
  <si>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</si>
  <si>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</si>
  <si>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</si>
  <si>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</si>
  <si>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</si>
  <si>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</si>
  <si>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</si>
  <si>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</si>
  <si>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</si>
  <si>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</si>
  <si>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</si>
  <si>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</si>
  <si>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</si>
  <si>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</si>
  <si>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</si>
  <si>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</si>
  <si>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</si>
  <si>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</si>
  <si>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</si>
  <si>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</si>
  <si>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</si>
  <si>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</si>
  <si>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</si>
  <si>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</si>
  <si>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</si>
  <si>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</si>
  <si>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</si>
  <si>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</si>
  <si>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</si>
  <si>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</si>
  <si>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</si>
  <si>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</si>
  <si>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</si>
  <si>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</si>
  <si>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</si>
  <si>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</si>
  <si>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</si>
  <si>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</si>
  <si>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</si>
  <si>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</si>
  <si>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</si>
  <si>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</si>
  <si>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</si>
  <si>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</si>
  <si>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</si>
  <si>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</si>
  <si>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</si>
  <si>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</si>
  <si>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</si>
  <si>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</si>
  <si>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</si>
  <si>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</si>
  <si>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</si>
  <si>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</si>
  <si>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</si>
  <si>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</si>
  <si>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</si>
  <si>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</si>
  <si>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</si>
  <si>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</si>
  <si>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</si>
  <si>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</si>
  <si>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</si>
  <si>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</si>
  <si>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</si>
  <si>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</si>
  <si>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</si>
  <si>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</si>
  <si>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</si>
  <si>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</si>
  <si>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</si>
  <si>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</si>
  <si>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</si>
  <si>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</si>
  <si>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</si>
  <si>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</si>
  <si>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</si>
  <si>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</si>
  <si>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</si>
  <si>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</si>
  <si>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</si>
  <si>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</si>
  <si>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</si>
  <si>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</si>
  <si>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</si>
  <si>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</si>
  <si>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</si>
  <si>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</si>
  <si>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</si>
  <si>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</si>
  <si>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</si>
  <si>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</si>
  <si>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</si>
  <si>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</si>
  <si>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</si>
  <si>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</si>
  <si>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</si>
  <si>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</si>
  <si>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</si>
  <si>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</si>
  <si>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</si>
  <si>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</si>
  <si>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</si>
  <si>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</si>
  <si>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</si>
  <si>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</si>
  <si>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</si>
  <si>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</si>
  <si>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</si>
  <si>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</si>
  <si>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</si>
  <si>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</si>
  <si>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</si>
  <si>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</si>
  <si>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</si>
  <si>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</si>
  <si>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</si>
  <si>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</si>
  <si>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</si>
  <si>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</si>
  <si>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</si>
  <si>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</si>
  <si>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</si>
  <si>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</si>
  <si>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</si>
  <si>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</si>
  <si>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</si>
  <si>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</si>
  <si>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</si>
  <si>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</si>
  <si>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</si>
  <si>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</si>
  <si>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</si>
  <si>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</si>
  <si>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</si>
  <si>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</si>
  <si>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</si>
  <si>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</si>
  <si>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</si>
  <si>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</si>
  <si>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</si>
  <si>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</si>
  <si>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</si>
  <si>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</si>
  <si>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</si>
  <si>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</si>
  <si>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</si>
  <si>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</si>
  <si>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</si>
  <si>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</si>
  <si>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</si>
  <si>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</si>
  <si>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</si>
  <si>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</si>
  <si>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</si>
  <si>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</si>
  <si>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</si>
  <si>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</si>
  <si>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</si>
  <si>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</si>
  <si>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</si>
  <si>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</si>
  <si>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</si>
  <si>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</si>
  <si>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</si>
  <si>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</si>
  <si>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</si>
  <si>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</si>
  <si>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</si>
  <si>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</si>
  <si>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</si>
  <si>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</si>
  <si>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</si>
  <si>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</si>
  <si>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</si>
  <si>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</si>
  <si>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</si>
  <si>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</si>
  <si>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</si>
  <si>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</si>
  <si>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</si>
  <si>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</si>
  <si>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</si>
  <si>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</si>
  <si>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</si>
  <si>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</si>
  <si>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</si>
  <si>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</si>
  <si>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</si>
  <si>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</si>
  <si>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</si>
  <si>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</si>
  <si>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</si>
  <si>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</si>
  <si>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</si>
  <si>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</si>
  <si>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</si>
  <si>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</si>
  <si>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</si>
  <si>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</si>
  <si>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</si>
  <si>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</si>
  <si>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</si>
  <si>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</si>
  <si>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</si>
  <si>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</si>
  <si>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</si>
  <si>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</si>
  <si>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</si>
  <si>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</si>
  <si>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</si>
  <si>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</si>
  <si>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</si>
  <si>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</si>
  <si>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</si>
  <si>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</si>
  <si>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</si>
  <si>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</si>
  <si>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</si>
  <si>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</si>
  <si>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</si>
  <si>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</si>
  <si>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</si>
  <si>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</si>
  <si>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</si>
  <si>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</si>
  <si>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</si>
  <si>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</si>
  <si>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</si>
  <si>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</si>
  <si>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</si>
  <si>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</si>
  <si>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</si>
  <si>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</si>
  <si>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</si>
  <si>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</si>
  <si>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</si>
  <si>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</si>
  <si>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</si>
  <si>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</si>
  <si>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</si>
  <si>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</si>
  <si>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</si>
  <si>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</si>
  <si>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</si>
  <si>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</si>
  <si>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</si>
  <si>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</si>
  <si>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</si>
  <si>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</si>
  <si>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</si>
  <si>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</si>
  <si>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</si>
  <si>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</si>
  <si>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</si>
  <si>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</si>
  <si>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</si>
  <si>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</si>
  <si>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</si>
  <si>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</si>
  <si>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</si>
  <si>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</si>
  <si>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</si>
  <si>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</si>
  <si>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</si>
  <si>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</si>
  <si>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</si>
  <si>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</si>
  <si>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</si>
  <si>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</si>
  <si>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</si>
  <si>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</si>
  <si>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</si>
  <si>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</si>
  <si>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</si>
  <si>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</si>
  <si>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</si>
  <si>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</si>
  <si>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</si>
  <si>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</si>
  <si>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</si>
  <si>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</si>
  <si>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</si>
  <si>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</si>
  <si>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</si>
  <si>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</si>
  <si>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</si>
  <si>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</si>
  <si>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</si>
  <si>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</si>
  <si>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</si>
  <si>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</si>
  <si>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</si>
  <si>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</si>
  <si>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</si>
  <si>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</si>
  <si>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</si>
  <si>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</si>
  <si>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</si>
  <si>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</si>
  <si>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</si>
  <si>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</si>
  <si>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</si>
  <si>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</si>
  <si>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</si>
  <si>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</si>
  <si>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</si>
  <si>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</si>
  <si>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</si>
  <si>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</si>
  <si>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</si>
  <si>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</si>
  <si>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</si>
  <si>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</si>
  <si>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</si>
  <si>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</si>
  <si>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</si>
  <si>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</si>
  <si>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</si>
  <si>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</si>
  <si>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</si>
  <si>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</si>
  <si>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</si>
  <si>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</si>
  <si>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</si>
  <si>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</si>
  <si>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</si>
  <si>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</si>
  <si>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</si>
  <si>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</si>
  <si>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</si>
  <si>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</si>
  <si>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</si>
  <si>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</si>
  <si>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</si>
  <si>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</si>
  <si>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</si>
  <si>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</si>
  <si>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</si>
  <si>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</si>
  <si>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</si>
  <si>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</si>
  <si>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</si>
  <si>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</si>
  <si>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</si>
  <si>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</si>
  <si>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</si>
  <si>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</si>
  <si>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</si>
  <si>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</si>
  <si>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</si>
  <si>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</si>
  <si>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</si>
  <si>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</si>
  <si>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</si>
  <si>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</si>
  <si>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</si>
  <si>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</si>
  <si>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</si>
  <si>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</si>
  <si>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</si>
  <si>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</si>
  <si>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</si>
  <si>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</si>
  <si>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</si>
  <si>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</si>
  <si>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</si>
  <si>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</si>
  <si>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</si>
  <si>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</si>
  <si>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</si>
  <si>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</si>
  <si>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</si>
  <si>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</si>
  <si>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</si>
  <si>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</si>
  <si>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</si>
  <si>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</si>
  <si>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</si>
  <si>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</si>
  <si>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</si>
  <si>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</si>
  <si>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</si>
  <si>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</si>
  <si>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</si>
  <si>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</si>
  <si>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</si>
  <si>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</si>
  <si>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</si>
  <si>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</si>
  <si>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</si>
  <si>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</si>
  <si>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</si>
  <si>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</si>
  <si>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</si>
  <si>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</si>
  <si>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</si>
  <si>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</si>
  <si>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</si>
  <si>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</si>
  <si>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</si>
  <si>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</si>
  <si>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</si>
  <si>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</si>
  <si>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</si>
  <si>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</si>
  <si>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</si>
  <si>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</si>
  <si>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</si>
  <si>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</si>
  <si>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</si>
  <si>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</si>
  <si>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</si>
  <si>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</si>
  <si>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</si>
  <si>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</si>
  <si>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</si>
  <si>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</si>
  <si>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</si>
  <si>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</si>
  <si>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</si>
  <si>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</si>
  <si>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</si>
  <si>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</si>
  <si>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</si>
  <si>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</si>
  <si>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</si>
  <si>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</si>
  <si>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</si>
  <si>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</si>
  <si>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</si>
  <si>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</si>
  <si>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</si>
  <si>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</si>
  <si>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</si>
  <si>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</si>
  <si>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</si>
  <si>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</si>
  <si>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</si>
  <si>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</si>
  <si>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</si>
  <si>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</si>
  <si>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</si>
  <si>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</si>
  <si>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</si>
  <si>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</si>
  <si>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</si>
  <si>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</si>
  <si>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</si>
  <si>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</si>
  <si>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</si>
  <si>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</si>
  <si>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</si>
  <si>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</si>
  <si>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</si>
  <si>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</si>
  <si>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</si>
  <si>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</si>
  <si>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</si>
  <si>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</si>
  <si>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</si>
  <si>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</si>
  <si>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</si>
  <si>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</si>
  <si>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</si>
  <si>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</si>
  <si>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</si>
  <si>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</si>
  <si>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</si>
  <si>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</si>
  <si>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</si>
  <si>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</si>
  <si>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</si>
  <si>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</si>
  <si>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</si>
  <si>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</si>
  <si>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</si>
  <si>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</si>
  <si>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</si>
  <si>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</si>
  <si>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</si>
  <si>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</si>
  <si>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</si>
  <si>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</si>
  <si>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</si>
  <si>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</si>
  <si>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</si>
  <si>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</si>
  <si>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</si>
  <si>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</si>
  <si>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</si>
  <si>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</si>
  <si>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</si>
  <si>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</si>
  <si>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</si>
  <si>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</si>
  <si>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</si>
  <si>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</si>
  <si>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</si>
  <si>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</si>
  <si>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</si>
  <si>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</si>
  <si>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</si>
  <si>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</si>
  <si>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</si>
  <si>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</si>
  <si>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</si>
  <si>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</si>
  <si>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</si>
  <si>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</si>
  <si>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</si>
  <si>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</si>
  <si>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</si>
  <si>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</si>
  <si>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</si>
  <si>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</si>
  <si>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</si>
  <si>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</si>
  <si>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</si>
  <si>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</si>
  <si>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</si>
  <si>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</si>
  <si>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</si>
  <si>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</si>
  <si>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</si>
  <si>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</si>
  <si>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</si>
  <si>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</si>
  <si>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</si>
  <si>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</si>
  <si>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</si>
  <si>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</si>
  <si>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</si>
  <si>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</si>
  <si>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</si>
  <si>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</si>
  <si>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</si>
  <si>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</si>
  <si>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</si>
  <si>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</si>
  <si>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</si>
  <si>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</si>
  <si>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</si>
  <si>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</si>
  <si>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</si>
  <si>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</si>
  <si>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</si>
  <si>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</si>
  <si>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</si>
  <si>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</si>
  <si>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</si>
  <si>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</si>
  <si>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</si>
  <si>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</si>
  <si>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</si>
  <si>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</si>
  <si>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</si>
  <si>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</si>
  <si>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</si>
  <si>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</si>
  <si>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</si>
  <si>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</si>
  <si>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</si>
  <si>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</si>
  <si>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</si>
  <si>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</si>
  <si>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</si>
  <si>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</si>
  <si>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</si>
  <si>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</si>
  <si>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</si>
  <si>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</si>
  <si>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</si>
  <si>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</si>
  <si>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</si>
  <si>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</si>
  <si>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</si>
  <si>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</si>
  <si>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</si>
  <si>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</si>
  <si>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</si>
  <si>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</si>
  <si>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</si>
  <si>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</si>
  <si>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</si>
  <si>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</si>
  <si>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</si>
  <si>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</si>
  <si>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</si>
  <si>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</si>
  <si>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</si>
  <si>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</si>
  <si>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</si>
  <si>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</si>
  <si>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</si>
  <si>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</si>
  <si>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</si>
  <si>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</si>
  <si>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</si>
  <si>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</si>
  <si>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</si>
  <si>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</si>
  <si>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</si>
  <si>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</si>
  <si>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</si>
  <si>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</si>
  <si>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</si>
  <si>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</si>
  <si>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</si>
  <si>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</si>
  <si>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</si>
  <si>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</si>
  <si>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</si>
  <si>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</si>
  <si>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</si>
  <si>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</si>
  <si>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</si>
  <si>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</si>
  <si>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</si>
  <si>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</si>
  <si>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</si>
  <si>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</si>
  <si>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</si>
  <si>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</si>
  <si>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</si>
  <si>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</si>
  <si>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</si>
  <si>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</si>
  <si>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</si>
  <si>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</si>
  <si>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</si>
  <si>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</si>
  <si>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</si>
  <si>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</si>
  <si>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</si>
  <si>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</si>
  <si>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</si>
  <si>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</si>
  <si>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</si>
  <si>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</si>
  <si>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</si>
  <si>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</si>
  <si>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</si>
  <si>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</si>
  <si>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</si>
  <si>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</si>
  <si>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</si>
  <si>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</si>
  <si>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</si>
  <si>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</si>
  <si>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</si>
  <si>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</si>
  <si>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</si>
  <si>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</si>
  <si>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</si>
  <si>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</si>
  <si>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</si>
  <si>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</si>
  <si>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</si>
  <si>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</si>
  <si>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</si>
  <si>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</si>
  <si>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</si>
  <si>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</si>
  <si>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</si>
  <si>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</si>
  <si>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</si>
  <si>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</si>
  <si>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</si>
  <si>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</si>
  <si>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</si>
  <si>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</si>
  <si>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</si>
  <si>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</si>
  <si>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</si>
  <si>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</si>
  <si>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</si>
  <si>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</si>
  <si>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</si>
  <si>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</si>
  <si>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</si>
  <si>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</si>
  <si>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</si>
  <si>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</si>
  <si>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</si>
  <si>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</si>
  <si>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</si>
  <si>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</si>
  <si>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</si>
  <si>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</si>
  <si>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</si>
  <si>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</si>
  <si>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</si>
  <si>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</si>
  <si>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</si>
  <si>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</si>
  <si>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</si>
  <si>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</si>
  <si>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</si>
  <si>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</si>
  <si>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</si>
  <si>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</si>
  <si>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</si>
  <si>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</si>
  <si>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</si>
  <si>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</si>
  <si>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</si>
  <si>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</si>
  <si>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</si>
  <si>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</si>
  <si>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</si>
  <si>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</si>
  <si>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</si>
  <si>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</si>
  <si>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</si>
  <si>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</si>
  <si>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</si>
  <si>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</si>
  <si>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</si>
  <si>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</si>
  <si>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</si>
  <si>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</si>
  <si>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</si>
  <si>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</si>
  <si>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</si>
  <si>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</si>
  <si>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</si>
  <si>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</si>
  <si>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</si>
  <si>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</si>
  <si>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</si>
  <si>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</si>
  <si>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</si>
  <si>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</si>
  <si>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</si>
  <si>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</si>
  <si>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</si>
  <si>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</si>
  <si>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</si>
  <si>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</si>
  <si>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</si>
  <si>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</si>
  <si>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</si>
  <si>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</si>
  <si>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</si>
  <si>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</si>
  <si>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</si>
  <si>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</si>
  <si>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</si>
  <si>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</si>
  <si>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</si>
  <si>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</si>
  <si>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</si>
  <si>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</si>
  <si>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</si>
  <si>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</si>
  <si>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</si>
  <si>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</si>
  <si>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</si>
  <si>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</si>
  <si>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</si>
  <si>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</si>
  <si>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</si>
  <si>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</si>
  <si>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</si>
  <si>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</si>
  <si>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</si>
  <si>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</si>
  <si>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</si>
  <si>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</si>
  <si>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</si>
  <si>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</si>
  <si>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</si>
  <si>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</si>
  <si>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</si>
  <si>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</si>
  <si>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</si>
  <si>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</si>
  <si>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</si>
  <si>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</si>
  <si>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</si>
  <si>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</si>
  <si>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</si>
  <si>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</si>
  <si>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</si>
  <si>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</si>
  <si>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</si>
  <si>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</si>
  <si>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</si>
  <si>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</si>
  <si>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</si>
  <si>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</si>
  <si>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</si>
  <si>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</si>
  <si>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</si>
  <si>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</si>
  <si>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</si>
  <si>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</si>
  <si>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</si>
  <si>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</si>
  <si>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</si>
  <si>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</si>
  <si>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</si>
  <si>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</si>
  <si>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</si>
  <si>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</si>
  <si>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</si>
  <si>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</si>
  <si>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</si>
  <si>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</si>
  <si>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</si>
  <si>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</si>
  <si>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</si>
  <si>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</si>
  <si>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</si>
  <si>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</si>
  <si>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</si>
  <si>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</si>
  <si>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</si>
  <si>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</si>
  <si>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</si>
  <si>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</si>
  <si>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</si>
  <si>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</si>
  <si>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</si>
  <si>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</si>
  <si>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</si>
  <si>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</si>
  <si>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</si>
  <si>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</si>
  <si>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</si>
  <si>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</si>
  <si>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</si>
  <si>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</si>
  <si>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</si>
  <si>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</si>
  <si>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</si>
  <si>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</si>
  <si>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</si>
  <si>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</si>
  <si>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</si>
  <si>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</si>
  <si>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</si>
  <si>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</si>
  <si>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</si>
  <si>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</si>
  <si>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</si>
  <si>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</si>
  <si>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</si>
  <si>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</si>
  <si>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</si>
  <si>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</si>
  <si>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</si>
  <si>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</si>
  <si>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</si>
  <si>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</si>
  <si>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</si>
  <si>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</si>
  <si>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</si>
  <si>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</si>
  <si>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</si>
  <si>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</si>
  <si>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</si>
  <si>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</si>
  <si>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</si>
  <si>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</si>
  <si>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</si>
  <si>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</si>
  <si>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</si>
  <si>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</si>
  <si>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</si>
  <si>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</si>
  <si>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</si>
  <si>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</si>
  <si>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</si>
  <si>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</si>
  <si>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</si>
  <si>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</si>
  <si>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</si>
  <si>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</si>
  <si>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</si>
  <si>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</si>
  <si>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</si>
  <si>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</si>
  <si>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</si>
  <si>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</si>
  <si>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</si>
  <si>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</si>
  <si>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</si>
  <si>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</si>
  <si>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</si>
  <si>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</si>
  <si>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</si>
  <si>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</si>
  <si>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</si>
  <si>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</si>
  <si>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</si>
  <si>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</si>
  <si>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</si>
  <si>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</si>
  <si>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</si>
  <si>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</si>
  <si>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</si>
  <si>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</si>
  <si>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</si>
  <si>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</si>
  <si>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</si>
  <si>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</si>
  <si>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</si>
  <si>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</si>
  <si>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</si>
  <si>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</si>
  <si>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</si>
  <si>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</si>
  <si>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</si>
  <si>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</si>
  <si>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</si>
  <si>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</si>
  <si>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</si>
  <si>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</si>
  <si>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</si>
  <si>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</si>
  <si>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</si>
  <si>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</si>
  <si>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</si>
  <si>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</si>
  <si>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</si>
  <si>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</si>
  <si>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</si>
  <si>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</si>
  <si>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</si>
  <si>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</si>
  <si>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</si>
  <si>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</si>
  <si>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</si>
  <si>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</si>
  <si>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</si>
  <si>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</si>
  <si>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</si>
  <si>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</si>
  <si>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</si>
  <si>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</si>
  <si>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</si>
  <si>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</si>
  <si>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</si>
  <si>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</si>
  <si>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</si>
  <si>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</si>
  <si>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</si>
  <si>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</si>
  <si>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</si>
  <si>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</si>
  <si>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</si>
  <si>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</si>
  <si>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</si>
  <si>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</si>
  <si>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</si>
  <si>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</si>
  <si>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</si>
  <si>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</si>
  <si>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</si>
  <si>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</si>
  <si>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</si>
  <si>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</si>
  <si>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</si>
  <si>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</si>
  <si>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</si>
  <si>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</si>
  <si>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</si>
  <si>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</si>
  <si>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</si>
  <si>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</si>
  <si>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</si>
  <si>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</si>
  <si>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</si>
  <si>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</si>
  <si>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</si>
  <si>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</si>
  <si>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</si>
  <si>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</si>
  <si>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</si>
  <si>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</si>
  <si>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</si>
  <si>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</si>
  <si>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</si>
  <si>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</si>
  <si>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</si>
  <si>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</si>
  <si>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</si>
  <si>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</si>
  <si>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</si>
  <si>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</si>
  <si>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</si>
  <si>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</si>
  <si>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</si>
  <si>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</si>
  <si>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</si>
  <si>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</si>
  <si>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</si>
  <si>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</si>
  <si>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</si>
  <si>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</si>
  <si>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</si>
  <si>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</si>
  <si>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</si>
  <si>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</si>
  <si>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</si>
  <si>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</si>
  <si>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</si>
  <si>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</si>
  <si>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</si>
  <si>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</si>
  <si>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</si>
  <si>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</si>
  <si>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</si>
  <si>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</si>
  <si>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</si>
  <si>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</si>
  <si>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</si>
  <si>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</si>
  <si>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</si>
  <si>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</si>
  <si>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</si>
  <si>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</si>
  <si>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</si>
  <si>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</si>
  <si>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</si>
  <si>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</si>
  <si>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</si>
  <si>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</si>
  <si>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</si>
  <si>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</si>
  <si>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</si>
  <si>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</si>
  <si>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</si>
  <si>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</si>
  <si>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</si>
  <si>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</si>
  <si>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</si>
  <si>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</si>
  <si>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</si>
  <si>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</si>
  <si>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</si>
  <si>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</si>
  <si>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</si>
  <si>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</si>
  <si>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</si>
  <si>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</si>
  <si>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</si>
  <si>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</si>
  <si>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</si>
  <si>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</si>
  <si>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</si>
  <si>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</si>
  <si>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</si>
  <si>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</si>
  <si>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</si>
  <si>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</si>
  <si>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</si>
  <si>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</si>
  <si>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</si>
  <si>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</si>
  <si>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</si>
  <si>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</si>
  <si>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</si>
  <si>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</si>
  <si>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</si>
  <si>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</si>
  <si>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</si>
  <si>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</si>
  <si>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</si>
  <si>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</si>
  <si>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</si>
  <si>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</si>
  <si>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</si>
  <si>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</si>
  <si>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</si>
  <si>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</si>
  <si>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</si>
  <si>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</si>
  <si>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</si>
  <si>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</si>
  <si>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</si>
  <si>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</si>
  <si>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</si>
  <si>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</si>
  <si>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</si>
  <si>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</si>
  <si>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</si>
  <si>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</si>
  <si>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</si>
  <si>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</si>
  <si>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</si>
  <si>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</si>
  <si>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</si>
  <si>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</si>
  <si>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</si>
  <si>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</si>
  <si>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</si>
  <si>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</si>
  <si>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</si>
  <si>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</si>
  <si>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</si>
  <si>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</si>
  <si>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</si>
  <si>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</si>
  <si>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</si>
  <si>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</si>
  <si>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</si>
  <si>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</si>
  <si>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</si>
  <si>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</si>
  <si>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</si>
  <si>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</si>
  <si>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</si>
  <si>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</si>
  <si>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</si>
  <si>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</si>
  <si>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</si>
  <si>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</si>
  <si>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</si>
  <si>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</si>
  <si>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</si>
  <si>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</si>
  <si>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</si>
  <si>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</si>
  <si>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</si>
  <si>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</si>
  <si>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</si>
  <si>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</si>
  <si>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</si>
  <si>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</si>
  <si>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</si>
  <si>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</si>
  <si>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</si>
  <si>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</si>
  <si>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</si>
  <si>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</si>
  <si>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</si>
  <si>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</si>
  <si>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</si>
  <si>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</si>
  <si>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</si>
  <si>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</si>
  <si>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</si>
  <si>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</si>
  <si>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</si>
  <si>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</si>
  <si>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</si>
  <si>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</si>
  <si>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</si>
  <si>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</si>
  <si>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</si>
  <si>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</si>
  <si>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</si>
  <si>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</si>
  <si>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</si>
  <si>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</si>
  <si>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</si>
  <si>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</si>
  <si>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</si>
  <si>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</si>
  <si>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</si>
  <si>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</si>
  <si>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</si>
  <si>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</si>
  <si>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</si>
  <si>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</si>
  <si>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</si>
  <si>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</si>
  <si>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</si>
  <si>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</si>
  <si>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</si>
  <si>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</si>
  <si>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</si>
  <si>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</si>
  <si>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</si>
  <si>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</si>
  <si>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</si>
  <si>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</si>
  <si>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</si>
  <si>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</si>
  <si>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</si>
  <si>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</si>
  <si>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</si>
  <si>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</si>
  <si>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</si>
  <si>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</si>
  <si>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</si>
  <si>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</si>
  <si>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</si>
  <si>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</si>
  <si>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</si>
  <si>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</si>
  <si>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</si>
  <si>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</si>
  <si>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</si>
  <si>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</si>
  <si>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</si>
  <si>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</si>
  <si>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</si>
  <si>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</si>
  <si>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</si>
  <si>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</si>
  <si>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</si>
  <si>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</si>
  <si>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</si>
  <si>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</si>
  <si>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</si>
  <si>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</si>
  <si>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</si>
  <si>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</si>
  <si>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</si>
  <si>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</si>
  <si>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</si>
  <si>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</si>
  <si>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</si>
  <si>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</si>
  <si>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</si>
  <si>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</si>
  <si>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</si>
  <si>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</si>
  <si>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</si>
  <si>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</si>
  <si>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</si>
  <si>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</si>
  <si>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</si>
  <si>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</si>
  <si>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</si>
  <si>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</si>
  <si>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</si>
  <si>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</si>
  <si>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</si>
  <si>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</si>
  <si>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</si>
  <si>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</si>
  <si>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</si>
  <si>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</si>
  <si>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</si>
  <si>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</si>
  <si>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</si>
  <si>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</si>
  <si>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</si>
  <si>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</si>
  <si>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</si>
  <si>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</si>
  <si>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</si>
  <si>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</si>
  <si>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</si>
  <si>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</si>
  <si>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</si>
  <si>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</si>
  <si>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</si>
  <si>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</si>
  <si>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</si>
  <si>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</si>
  <si>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</si>
  <si>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</si>
  <si>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</si>
  <si>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</si>
  <si>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</si>
  <si>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</si>
  <si>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</si>
  <si>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</si>
  <si>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</si>
  <si>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</si>
  <si>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</si>
  <si>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</si>
  <si>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</si>
  <si>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</si>
  <si>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</si>
  <si>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</si>
  <si>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</si>
  <si>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</si>
  <si>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</si>
  <si>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</si>
  <si>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</si>
  <si>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</si>
  <si>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</si>
  <si>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</si>
  <si>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</si>
  <si>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</si>
  <si>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</si>
  <si>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</si>
  <si>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</si>
  <si>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</si>
  <si>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</si>
  <si>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</si>
  <si>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</si>
  <si>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</si>
  <si>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</si>
  <si>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</si>
  <si>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</si>
  <si>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</si>
  <si>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</si>
  <si>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</si>
  <si>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</si>
  <si>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</si>
  <si>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</si>
  <si>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</si>
  <si>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</si>
  <si>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</si>
  <si>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</si>
  <si>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</si>
  <si>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</si>
  <si>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</si>
  <si>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</si>
  <si>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</si>
  <si>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</si>
  <si>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</si>
  <si>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</si>
  <si>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</si>
  <si>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</si>
  <si>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</si>
  <si>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</si>
  <si>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</si>
  <si>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</si>
  <si>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</si>
  <si>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</si>
  <si>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</si>
  <si>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</si>
  <si>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</si>
  <si>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</si>
  <si>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</si>
  <si>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</si>
  <si>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</si>
  <si>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</si>
  <si>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</si>
  <si>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</si>
  <si>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</si>
  <si>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</si>
  <si>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</si>
  <si>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</si>
  <si>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</si>
  <si>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</si>
  <si>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</si>
  <si>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</si>
  <si>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</si>
  <si>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</si>
  <si>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</si>
  <si>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</si>
  <si>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</si>
  <si>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</si>
  <si>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</si>
  <si>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</si>
  <si>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</si>
  <si>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</si>
  <si>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</si>
  <si>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</si>
  <si>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</si>
  <si>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</si>
  <si>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</si>
  <si>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</si>
  <si>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</si>
  <si>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</si>
  <si>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</si>
  <si>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</si>
  <si>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</si>
  <si>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</si>
  <si>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</si>
  <si>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</si>
  <si>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</si>
  <si>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</si>
  <si>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</si>
  <si>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</si>
  <si>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</si>
  <si>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</si>
  <si>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</si>
  <si>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</si>
  <si>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</si>
  <si>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</si>
  <si>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</si>
  <si>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</si>
  <si>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</si>
  <si>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</si>
  <si>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</si>
  <si>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</si>
  <si>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</si>
  <si>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</si>
  <si>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</si>
  <si>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</si>
  <si>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</si>
  <si>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</si>
  <si>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</si>
  <si>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</si>
  <si>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</si>
  <si>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</si>
  <si>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</si>
  <si>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</si>
  <si>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</si>
  <si>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</si>
  <si>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</si>
  <si>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</si>
  <si>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</si>
  <si>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</si>
  <si>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</si>
  <si>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</si>
  <si>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</si>
  <si>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</si>
  <si>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</si>
  <si>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</si>
  <si>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</si>
  <si>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</si>
  <si>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</si>
  <si>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</si>
  <si>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</si>
  <si>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</si>
  <si>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</si>
  <si>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</si>
  <si>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</si>
  <si>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</si>
  <si>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</si>
  <si>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</si>
  <si>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</si>
  <si>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</si>
  <si>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</si>
  <si>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</si>
  <si>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</si>
  <si>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</si>
  <si>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</si>
  <si>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</si>
  <si>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</si>
  <si>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</si>
  <si>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</si>
  <si>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</si>
  <si>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</si>
  <si>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</si>
  <si>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</si>
  <si>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</si>
  <si>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</si>
  <si>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</si>
  <si>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</si>
  <si>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</si>
  <si>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</si>
  <si>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</si>
  <si>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</si>
  <si>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</si>
  <si>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</si>
  <si>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</si>
  <si>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</si>
  <si>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</si>
  <si>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</si>
  <si>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</si>
  <si>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</si>
  <si>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</si>
  <si>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</si>
  <si>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</si>
  <si>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</si>
  <si>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</si>
  <si>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</si>
  <si>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</si>
  <si>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</si>
  <si>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</si>
  <si>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</si>
  <si>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</si>
  <si>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</si>
  <si>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</si>
  <si>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</si>
  <si>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</si>
  <si>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</si>
  <si>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</si>
  <si>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</si>
  <si>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</si>
  <si>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</si>
  <si>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</si>
  <si>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</si>
  <si>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</si>
  <si>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</si>
  <si>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</si>
  <si>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</si>
  <si>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</si>
  <si>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</si>
  <si>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</si>
  <si>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</si>
  <si>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</si>
  <si>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</si>
  <si>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</si>
  <si>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</si>
  <si>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</si>
  <si>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</si>
  <si>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</si>
  <si>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</si>
  <si>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</si>
  <si>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</si>
  <si>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</si>
  <si>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</si>
  <si>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</si>
  <si>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</si>
  <si>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</si>
  <si>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</si>
  <si>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</si>
  <si>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</si>
  <si>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</si>
  <si>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</si>
  <si>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</si>
  <si>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</si>
  <si>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</si>
  <si>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</si>
  <si>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</si>
  <si>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</si>
  <si>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</si>
  <si>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</si>
  <si>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</si>
  <si>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</si>
  <si>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</si>
  <si>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</si>
  <si>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</si>
  <si>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</si>
  <si>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</si>
  <si>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</si>
  <si>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</si>
  <si>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</si>
  <si>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</si>
  <si>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</si>
  <si>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</si>
  <si>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</si>
  <si>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</si>
  <si>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</si>
  <si>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</si>
  <si>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</si>
  <si>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</si>
  <si>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</si>
  <si>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</si>
  <si>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</si>
  <si>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</si>
  <si>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</si>
  <si>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</si>
  <si>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</si>
  <si>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</si>
  <si>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</si>
  <si>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</si>
  <si>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</si>
  <si>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</si>
  <si>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</si>
  <si>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</si>
  <si>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</si>
  <si>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</si>
  <si>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</si>
  <si>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</si>
  <si>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</si>
  <si>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</si>
  <si>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</si>
  <si>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</si>
  <si>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</si>
  <si>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</si>
  <si>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</si>
  <si>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</si>
  <si>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</si>
  <si>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</si>
  <si>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</si>
  <si>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</si>
  <si>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</si>
  <si>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</si>
  <si>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</si>
  <si>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</si>
  <si>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</si>
  <si>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</si>
  <si>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</si>
  <si>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</si>
  <si>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</si>
  <si>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</si>
  <si>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</si>
  <si>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</si>
  <si>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</si>
  <si>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</si>
  <si>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</si>
  <si>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</si>
  <si>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</si>
  <si>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</si>
  <si>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</si>
  <si>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</si>
  <si>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</si>
  <si>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</si>
  <si>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</si>
  <si>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</si>
  <si>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</si>
  <si>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</si>
  <si>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</si>
  <si>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</si>
  <si>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</si>
  <si>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</si>
  <si>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</si>
  <si>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</si>
  <si>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</si>
  <si>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</si>
  <si>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</si>
  <si>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</si>
  <si>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</si>
  <si>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</si>
  <si>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</si>
  <si>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</si>
  <si>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</si>
  <si>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</si>
  <si>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</si>
  <si>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</si>
  <si>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</si>
  <si>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</si>
  <si>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</si>
  <si>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</si>
  <si>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</si>
  <si>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</si>
  <si>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</si>
  <si>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</si>
  <si>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</si>
  <si>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</si>
  <si>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</si>
  <si>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</si>
  <si>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</si>
  <si>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</si>
  <si>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</si>
  <si>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</si>
  <si>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</si>
  <si>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</si>
  <si>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</si>
  <si>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</si>
  <si>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</si>
  <si>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</si>
  <si>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</si>
  <si>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</si>
  <si>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</si>
  <si>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</si>
  <si>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</si>
  <si>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</si>
  <si>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</si>
  <si>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</si>
  <si>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</si>
  <si>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</si>
  <si>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</si>
  <si>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</si>
  <si>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</si>
  <si>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</si>
  <si>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</si>
  <si>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</si>
  <si>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</si>
  <si>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</si>
  <si>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</si>
  <si>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</si>
  <si>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</si>
  <si>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</si>
  <si>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</si>
  <si>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</si>
  <si>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</si>
  <si>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</si>
  <si>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</si>
  <si>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</si>
  <si>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</si>
  <si>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</si>
  <si>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</si>
  <si>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</si>
  <si>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</si>
  <si>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</si>
  <si>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</si>
  <si>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</si>
  <si>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</si>
  <si>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</si>
  <si>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</si>
  <si>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</si>
  <si>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</si>
  <si>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</si>
  <si>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</si>
  <si>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</si>
  <si>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</si>
  <si>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</si>
  <si>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</si>
  <si>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</si>
  <si>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</si>
  <si>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</si>
  <si>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</si>
  <si>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</si>
  <si>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</si>
  <si>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</si>
  <si>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</si>
  <si>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</si>
  <si>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</si>
  <si>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</si>
  <si>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</si>
  <si>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</si>
  <si>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</si>
  <si>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</si>
  <si>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</si>
  <si>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</si>
  <si>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</si>
  <si>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</si>
  <si>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</si>
  <si>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</si>
  <si>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</si>
  <si>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</si>
  <si>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</si>
  <si>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</si>
  <si>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</si>
  <si>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</si>
  <si>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</si>
  <si>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</si>
  <si>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</si>
  <si>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</si>
  <si>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</si>
  <si>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</si>
  <si>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</si>
  <si>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</si>
  <si>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</si>
  <si>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</si>
  <si>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</si>
  <si>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</si>
  <si>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</si>
  <si>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</si>
  <si>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</si>
  <si>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</si>
  <si>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</si>
  <si>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</si>
  <si>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</si>
  <si>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</si>
  <si>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</si>
  <si>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</si>
  <si>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</si>
  <si>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</si>
  <si>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</si>
  <si>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</si>
  <si>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</si>
  <si>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</si>
  <si>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</si>
  <si>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</si>
  <si>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</si>
  <si>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</si>
  <si>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</si>
  <si>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</si>
  <si>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</si>
  <si>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</si>
  <si>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</si>
  <si>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</si>
  <si>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</si>
  <si>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</si>
  <si>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</si>
  <si>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</si>
  <si>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</si>
  <si>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</si>
  <si>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</si>
  <si>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</si>
  <si>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</si>
  <si>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</si>
  <si>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</si>
  <si>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</si>
  <si>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</si>
  <si>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</si>
  <si>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</si>
  <si>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</si>
  <si>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</si>
  <si>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</si>
  <si>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</si>
  <si>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</si>
  <si>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</si>
  <si>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</si>
  <si>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</si>
  <si>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</si>
  <si>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</si>
  <si>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</si>
  <si>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</si>
  <si>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</si>
  <si>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</si>
  <si>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</si>
  <si>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</si>
  <si>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</si>
  <si>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</si>
  <si>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</si>
  <si>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</si>
  <si>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</si>
  <si>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</si>
  <si>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</si>
  <si>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</si>
  <si>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</si>
  <si>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</si>
  <si>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</si>
  <si>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</si>
  <si>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</si>
  <si>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</si>
  <si>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</si>
  <si>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</si>
  <si>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</si>
  <si>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</si>
  <si>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</si>
  <si>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</si>
  <si>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</si>
  <si>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</si>
  <si>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</si>
  <si>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</si>
  <si>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</si>
  <si>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</si>
  <si>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</si>
  <si>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</si>
  <si>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</si>
  <si>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</si>
  <si>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</si>
  <si>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</si>
  <si>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</si>
  <si>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</si>
  <si>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</si>
  <si>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</si>
  <si>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</si>
  <si>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</si>
  <si>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</si>
  <si>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</si>
  <si>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</si>
  <si>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</si>
  <si>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</si>
  <si>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</si>
  <si>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</si>
  <si>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</si>
  <si>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</si>
  <si>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</si>
  <si>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</si>
  <si>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</si>
  <si>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</si>
  <si>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</si>
  <si>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</si>
  <si>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</si>
  <si>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</si>
  <si>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</si>
  <si>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</si>
  <si>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</si>
  <si>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</si>
  <si>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</si>
  <si>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</si>
  <si>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</si>
  <si>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</si>
  <si>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</si>
  <si>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</si>
  <si>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</si>
  <si>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</si>
  <si>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</si>
  <si>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</si>
  <si>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</si>
  <si>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</si>
  <si>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</si>
  <si>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</si>
  <si>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</si>
  <si>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</si>
  <si>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</si>
  <si>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</si>
  <si>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</si>
  <si>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</si>
  <si>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</si>
  <si>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</si>
  <si>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</si>
  <si>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</si>
  <si>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</si>
  <si>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</si>
  <si>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</si>
  <si>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</si>
  <si>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</si>
  <si>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</si>
  <si>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</si>
  <si>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</si>
  <si>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</si>
  <si>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</si>
  <si>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</si>
  <si>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</si>
  <si>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</si>
  <si>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</si>
  <si>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</si>
  <si>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</si>
  <si>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</si>
  <si>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</si>
  <si>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</si>
  <si>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</si>
  <si>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</si>
  <si>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</si>
  <si>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</si>
  <si>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</si>
  <si>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</si>
  <si>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</si>
  <si>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</si>
  <si>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</si>
  <si>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</si>
  <si>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</si>
  <si>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</si>
  <si>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</si>
  <si>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</si>
  <si>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</si>
  <si>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</si>
  <si>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</si>
  <si>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</si>
  <si>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</si>
  <si>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</si>
  <si>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</si>
  <si>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</si>
  <si>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</si>
  <si>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</si>
  <si>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</si>
  <si>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</si>
  <si>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</si>
  <si>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</si>
  <si>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</si>
  <si>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</si>
  <si>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</si>
  <si>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</si>
  <si>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</si>
  <si>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</si>
  <si>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</si>
  <si>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</si>
  <si>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</si>
  <si>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</si>
  <si>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</si>
  <si>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</si>
  <si>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</si>
  <si>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</si>
  <si>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</si>
  <si>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</si>
  <si>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</si>
  <si>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</si>
  <si>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</si>
  <si>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</si>
  <si>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</si>
  <si>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</si>
  <si>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</si>
  <si>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</si>
  <si>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</si>
  <si>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</si>
  <si>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</si>
  <si>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</si>
  <si>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</si>
  <si>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</si>
  <si>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</si>
  <si>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</si>
  <si>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</si>
  <si>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</si>
  <si>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</si>
  <si>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</si>
  <si>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</si>
  <si>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</si>
  <si>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</si>
  <si>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</si>
  <si>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</si>
  <si>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</si>
  <si>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</si>
  <si>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</si>
  <si>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</si>
  <si>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</si>
  <si>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</si>
  <si>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</si>
  <si>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</si>
  <si>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</si>
  <si>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</si>
  <si>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</si>
  <si>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</si>
  <si>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</si>
  <si>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</si>
  <si>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</si>
  <si>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</si>
  <si>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</si>
  <si>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</si>
  <si>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</si>
  <si>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</si>
  <si>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</si>
  <si>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</si>
  <si>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</si>
  <si>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</si>
  <si>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</si>
  <si>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</si>
  <si>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</si>
  <si>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</si>
  <si>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</si>
  <si>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</si>
  <si>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</si>
  <si>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</si>
  <si>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</si>
  <si>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</si>
  <si>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</si>
  <si>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</si>
  <si>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</si>
  <si>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</si>
  <si>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</si>
  <si>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</si>
  <si>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</si>
  <si>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</si>
  <si>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</si>
  <si>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</si>
  <si>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</si>
  <si>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</si>
  <si>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</si>
  <si>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</si>
  <si>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</si>
  <si>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</si>
  <si>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</si>
  <si>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</si>
  <si>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</si>
  <si>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</si>
  <si>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</si>
  <si>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</si>
  <si>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</si>
  <si>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</si>
  <si>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</si>
  <si>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</si>
  <si>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</si>
  <si>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</si>
  <si>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</si>
  <si>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</si>
  <si>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</si>
  <si>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</si>
  <si>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</si>
  <si>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</si>
  <si>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</si>
  <si>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</si>
  <si>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</si>
  <si>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</si>
  <si>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</si>
  <si>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</si>
  <si>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</si>
  <si>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</si>
  <si>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</si>
  <si>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</si>
  <si>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</si>
  <si>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</si>
  <si>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</si>
  <si>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</si>
  <si>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</si>
  <si>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</si>
  <si>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</si>
  <si>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</si>
  <si>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</si>
  <si>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</si>
  <si>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</si>
  <si>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</si>
  <si>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</si>
  <si>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</si>
  <si>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</si>
  <si>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</si>
  <si>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</si>
  <si>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</si>
  <si>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</si>
  <si>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</si>
  <si>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</si>
  <si>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</si>
  <si>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</si>
  <si>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</si>
  <si>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</si>
  <si>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</si>
  <si>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</si>
  <si>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</si>
  <si>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</si>
  <si>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</si>
  <si>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</si>
  <si>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</si>
  <si>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</si>
  <si>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</si>
  <si>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</si>
  <si>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</si>
  <si>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</si>
  <si>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</si>
  <si>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</si>
  <si>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</si>
  <si>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</si>
  <si>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</si>
  <si>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</si>
  <si>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</si>
  <si>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</si>
  <si>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</si>
  <si>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</si>
  <si>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</si>
  <si>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</si>
  <si>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</si>
  <si>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</si>
  <si>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</si>
  <si>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</si>
  <si>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</si>
  <si>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</si>
  <si>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</si>
  <si>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</si>
  <si>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</si>
  <si>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</si>
  <si>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</si>
  <si>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</si>
  <si>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</si>
  <si>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</si>
  <si>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</si>
  <si>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</si>
  <si>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</si>
  <si>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</si>
  <si>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</si>
  <si>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</si>
  <si>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</si>
  <si>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</si>
  <si>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</si>
  <si>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</si>
  <si>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</si>
  <si>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</si>
  <si>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</si>
  <si>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</si>
  <si>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</si>
  <si>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</si>
  <si>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</si>
  <si>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</si>
  <si>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</si>
  <si>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</si>
  <si>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</si>
  <si>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</si>
  <si>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</si>
  <si>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</si>
  <si>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</si>
  <si>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</si>
  <si>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</si>
  <si>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</si>
  <si>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</si>
  <si>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</si>
  <si>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</si>
  <si>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</si>
  <si>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</si>
  <si>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</si>
  <si>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</si>
  <si>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</si>
  <si>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</si>
  <si>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</si>
  <si>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</si>
  <si>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</si>
  <si>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</si>
  <si>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</si>
  <si>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</si>
  <si>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</si>
  <si>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</si>
  <si>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</si>
  <si>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</si>
  <si>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</si>
  <si>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</si>
  <si>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</si>
  <si>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</si>
  <si>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</si>
  <si>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</si>
  <si>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</si>
  <si>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</si>
  <si>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</si>
  <si>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</si>
  <si>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</si>
  <si>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</si>
  <si>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</si>
  <si>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</si>
  <si>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</si>
  <si>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</si>
  <si>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</si>
  <si>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</si>
  <si>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</si>
  <si>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</si>
  <si>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</si>
  <si>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</si>
  <si>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</si>
  <si>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</si>
  <si>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</si>
  <si>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</si>
  <si>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</si>
  <si>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</si>
  <si>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</si>
  <si>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</si>
  <si>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</si>
  <si>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</si>
  <si>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</si>
  <si>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</si>
  <si>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</si>
  <si>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</si>
  <si>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</si>
  <si>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</si>
  <si>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</si>
  <si>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</si>
  <si>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</si>
  <si>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</si>
  <si>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</si>
  <si>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</si>
  <si>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</si>
  <si>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</si>
  <si>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</si>
  <si>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</si>
  <si>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</si>
  <si>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</si>
  <si>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</si>
  <si>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</si>
  <si>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</si>
  <si>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</si>
  <si>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</si>
  <si>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</si>
  <si>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</si>
  <si>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</si>
  <si>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</si>
  <si>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</si>
  <si>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</si>
  <si>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</si>
  <si>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</si>
  <si>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</si>
  <si>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</si>
  <si>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</si>
  <si>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</si>
  <si>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</si>
  <si>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</si>
  <si>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</si>
  <si>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</si>
  <si>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</si>
  <si>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</si>
  <si>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</si>
  <si>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</si>
  <si>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</si>
  <si>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</si>
  <si>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</si>
  <si>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</si>
  <si>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</si>
  <si>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</si>
  <si>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</si>
  <si>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</si>
  <si>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</si>
  <si>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</si>
  <si>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</si>
  <si>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</si>
  <si>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</si>
  <si>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</si>
  <si>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</si>
  <si>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</si>
  <si>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</si>
  <si>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</si>
  <si>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</si>
  <si>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</si>
  <si>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</si>
  <si>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</si>
  <si>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</si>
  <si>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</si>
  <si>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</si>
  <si>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</si>
  <si>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</si>
  <si>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</si>
  <si>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</si>
  <si>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</si>
  <si>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</si>
  <si>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</si>
  <si>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</si>
  <si>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</si>
  <si>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</si>
  <si>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</si>
  <si>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</si>
  <si>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</si>
  <si>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</si>
  <si>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</si>
  <si>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</si>
  <si>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</si>
  <si>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</si>
  <si>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</si>
  <si>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</si>
  <si>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</si>
  <si>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</si>
  <si>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</si>
  <si>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</si>
  <si>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</si>
  <si>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</si>
  <si>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</si>
  <si>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</si>
  <si>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</si>
  <si>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</si>
  <si>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</si>
  <si>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</si>
  <si>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</si>
  <si>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</si>
  <si>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</si>
  <si>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</si>
  <si>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</si>
  <si>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</si>
  <si>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</si>
  <si>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</si>
  <si>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</si>
  <si>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</si>
  <si>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</si>
  <si>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</si>
  <si>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</si>
  <si>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</si>
  <si>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</si>
  <si>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</si>
  <si>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</si>
  <si>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</si>
  <si>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</si>
  <si>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</si>
  <si>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</si>
  <si>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</si>
  <si>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</si>
  <si>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</si>
  <si>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</si>
  <si>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</si>
  <si>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</si>
  <si>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</si>
  <si>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</si>
  <si>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</si>
  <si>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</si>
  <si>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</si>
  <si>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</si>
  <si>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</si>
  <si>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</si>
  <si>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</si>
  <si>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</si>
  <si>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</si>
  <si>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</si>
  <si>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</si>
  <si>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</si>
  <si>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</si>
  <si>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</si>
  <si>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</si>
  <si>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</si>
  <si>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</si>
  <si>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</si>
  <si>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</si>
  <si>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</si>
  <si>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</si>
  <si>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</si>
  <si>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</si>
  <si>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</si>
  <si>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</si>
  <si>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</si>
  <si>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</si>
  <si>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</si>
  <si>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</si>
  <si>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</si>
  <si>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</si>
  <si>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</si>
  <si>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</si>
  <si>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</si>
  <si>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</si>
  <si>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</si>
  <si>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</si>
  <si>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</si>
  <si>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</si>
  <si>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</si>
  <si>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</si>
  <si>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</si>
  <si>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</si>
  <si>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</si>
  <si>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</si>
  <si>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</si>
  <si>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</si>
  <si>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</si>
  <si>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</si>
  <si>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</si>
  <si>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</si>
  <si>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</si>
  <si>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</si>
  <si>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</si>
  <si>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</si>
  <si>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</si>
  <si>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</si>
  <si>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</si>
  <si>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</si>
  <si>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</si>
  <si>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</si>
  <si>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</si>
  <si>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</si>
  <si>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</si>
  <si>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</si>
  <si>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</si>
  <si>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</si>
  <si>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</si>
  <si>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</si>
  <si>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</si>
  <si>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</si>
  <si>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</si>
  <si>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</si>
  <si>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</si>
  <si>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</si>
  <si>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</si>
  <si>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</si>
  <si>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</si>
  <si>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</si>
  <si>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</si>
  <si>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</si>
  <si>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</si>
  <si>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</si>
  <si>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</si>
  <si>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</si>
  <si>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</si>
  <si>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</si>
  <si>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</si>
  <si>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</si>
  <si>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</si>
  <si>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</si>
  <si>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</si>
  <si>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</si>
  <si>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</si>
  <si>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</si>
  <si>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</si>
  <si>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</si>
  <si>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</si>
  <si>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</si>
  <si>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</si>
  <si>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</si>
  <si>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</si>
  <si>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</si>
  <si>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</si>
  <si>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</si>
  <si>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</si>
  <si>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</si>
  <si>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</si>
  <si>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</si>
  <si>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</si>
  <si>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</si>
  <si>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</si>
  <si>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</si>
  <si>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</si>
  <si>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</si>
  <si>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</si>
  <si>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</si>
  <si>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</si>
  <si>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</si>
  <si>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</si>
  <si>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</si>
  <si>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</si>
  <si>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</si>
  <si>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</si>
  <si>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</si>
  <si>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</si>
  <si>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</si>
  <si>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</si>
  <si>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</si>
  <si>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</si>
  <si>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</si>
  <si>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</si>
  <si>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</si>
  <si>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</si>
  <si>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</si>
  <si>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</si>
  <si>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</si>
  <si>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</si>
  <si>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</si>
  <si>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</si>
  <si>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</si>
  <si>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</si>
  <si>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</si>
  <si>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</si>
  <si>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</si>
  <si>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</si>
  <si>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</si>
  <si>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</si>
  <si>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</si>
  <si>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</si>
  <si>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</si>
  <si>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</si>
  <si>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</si>
  <si>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</si>
  <si>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</si>
  <si>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</si>
  <si>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</si>
  <si>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</si>
  <si>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</si>
  <si>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</si>
  <si>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</si>
  <si>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</si>
  <si>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</si>
  <si>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</si>
  <si>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</si>
  <si>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</si>
  <si>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</si>
  <si>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</si>
  <si>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</si>
  <si>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</si>
  <si>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</si>
  <si>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</si>
  <si>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</si>
  <si>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</si>
  <si>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</si>
  <si>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</si>
  <si>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</si>
  <si>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</si>
  <si>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</si>
  <si>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</si>
  <si>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</si>
  <si>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</si>
  <si>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</si>
  <si>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</si>
  <si>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</si>
  <si>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</si>
  <si>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</si>
  <si>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</si>
  <si>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</si>
  <si>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</si>
  <si>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</si>
  <si>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</si>
  <si>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</si>
  <si>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</si>
  <si>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</si>
  <si>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</si>
  <si>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</si>
  <si>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</si>
  <si>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</si>
  <si>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</si>
  <si>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</si>
  <si>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</si>
  <si>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</si>
  <si>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</si>
  <si>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</si>
  <si>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</si>
  <si>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</si>
  <si>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</si>
  <si>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</si>
  <si>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</si>
  <si>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</si>
  <si>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</si>
  <si>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</si>
  <si>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</si>
  <si>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</si>
  <si>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</si>
  <si>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</si>
  <si>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</si>
  <si>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</si>
  <si>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</si>
  <si>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</si>
  <si>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</si>
  <si>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</si>
  <si>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</si>
  <si>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</si>
  <si>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</si>
  <si>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</si>
  <si>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</si>
  <si>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</si>
  <si>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</si>
  <si>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</si>
  <si>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</si>
  <si>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</si>
  <si>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</si>
  <si>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</si>
  <si>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</si>
  <si>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</si>
  <si>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</si>
  <si>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</si>
  <si>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</si>
  <si>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</si>
  <si>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</si>
  <si>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</si>
  <si>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</si>
  <si>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</si>
  <si>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</si>
  <si>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</si>
  <si>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</si>
  <si>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</si>
  <si>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</si>
  <si>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</si>
  <si>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</si>
  <si>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</si>
  <si>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</si>
  <si>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</si>
  <si>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</si>
  <si>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</si>
  <si>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</si>
  <si>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</si>
  <si>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</si>
  <si>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</si>
  <si>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</si>
  <si>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</si>
  <si>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</si>
  <si>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</si>
  <si>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</si>
  <si>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</si>
  <si>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</si>
  <si>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</si>
  <si>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</si>
  <si>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</si>
  <si>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</si>
  <si>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</si>
  <si>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</si>
  <si>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</si>
  <si>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</si>
  <si>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</si>
  <si>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</si>
  <si>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</si>
  <si>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</si>
  <si>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</si>
  <si>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</si>
  <si>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</si>
  <si>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</si>
  <si>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</si>
  <si>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</si>
  <si>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</si>
  <si>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</si>
  <si>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</si>
  <si>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</si>
  <si>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</si>
  <si>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</si>
  <si>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</si>
  <si>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</si>
  <si>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</si>
  <si>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</si>
  <si>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</si>
  <si>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</si>
  <si>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</si>
  <si>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</si>
  <si>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</si>
  <si>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</si>
  <si>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</si>
  <si>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</si>
  <si>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</si>
  <si>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</si>
  <si>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</si>
  <si>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</si>
  <si>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</si>
  <si>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</si>
  <si>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</si>
  <si>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</si>
  <si>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</si>
  <si>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</si>
  <si>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</si>
  <si>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</si>
  <si>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</si>
  <si>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</si>
  <si>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</si>
  <si>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</si>
  <si>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</si>
  <si>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</si>
  <si>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</si>
  <si>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</si>
  <si>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</si>
  <si>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</si>
  <si>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</si>
  <si>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</si>
  <si>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</si>
  <si>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</si>
  <si>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</si>
  <si>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</si>
  <si>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</si>
  <si>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</si>
  <si>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</si>
  <si>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</si>
  <si>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</si>
  <si>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</si>
  <si>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</si>
  <si>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</si>
  <si>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</si>
  <si>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</si>
  <si>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</si>
  <si>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</si>
  <si>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</si>
  <si>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</si>
  <si>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</si>
  <si>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</si>
  <si>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</si>
  <si>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</si>
  <si>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</si>
  <si>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</si>
  <si>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</si>
  <si>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</si>
  <si>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</si>
  <si>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</si>
  <si>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</si>
  <si>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</si>
  <si>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</si>
  <si>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</si>
  <si>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</si>
  <si>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</si>
  <si>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</si>
  <si>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</si>
  <si>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</si>
  <si>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</si>
  <si>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</si>
  <si>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</si>
  <si>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</si>
  <si>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</si>
  <si>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</si>
  <si>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</si>
  <si>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</si>
  <si>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</si>
  <si>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</si>
  <si>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</si>
  <si>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</si>
  <si>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</si>
  <si>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</si>
  <si>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</si>
  <si>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</si>
  <si>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</si>
  <si>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</si>
  <si>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</si>
  <si>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</si>
  <si>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</si>
  <si>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</si>
  <si>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</si>
  <si>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</si>
  <si>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</si>
  <si>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</si>
  <si>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</si>
  <si>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</si>
  <si>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</si>
  <si>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</si>
  <si>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</si>
  <si>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</si>
  <si>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</si>
  <si>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</si>
  <si>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</si>
  <si>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</si>
  <si>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</si>
  <si>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</si>
  <si>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</si>
  <si>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</si>
  <si>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</si>
  <si>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</si>
  <si>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</si>
  <si>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</si>
  <si>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</si>
  <si>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</si>
  <si>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</si>
  <si>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</si>
  <si>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</si>
  <si>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</si>
  <si>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</si>
  <si>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</si>
  <si>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</si>
  <si>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</si>
  <si>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</si>
  <si>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</si>
  <si>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</si>
  <si>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</si>
  <si>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</si>
  <si>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</si>
  <si>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</si>
  <si>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</si>
  <si>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</si>
  <si>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</si>
  <si>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</si>
  <si>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</si>
  <si>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</si>
  <si>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</si>
  <si>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</si>
  <si>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</si>
  <si>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</si>
  <si>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</si>
  <si>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</si>
  <si>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</si>
  <si>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</si>
  <si>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</si>
  <si>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</si>
  <si>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</si>
  <si>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</si>
  <si>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</si>
  <si>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</si>
  <si>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</si>
  <si>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</si>
  <si>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</si>
  <si>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</si>
  <si>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</si>
  <si>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</si>
  <si>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</si>
  <si>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</si>
  <si>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</si>
  <si>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</si>
  <si>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</si>
  <si>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</si>
  <si>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</si>
  <si>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</si>
  <si>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</si>
  <si>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</si>
  <si>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</si>
  <si>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</si>
  <si>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</si>
  <si>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</si>
  <si>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</si>
  <si>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</si>
  <si>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</si>
  <si>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</si>
  <si>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</si>
  <si>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</si>
  <si>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</si>
  <si>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</si>
  <si>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</si>
  <si>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</si>
  <si>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</si>
  <si>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</si>
  <si>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</si>
  <si>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</si>
  <si>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</si>
  <si>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</si>
  <si>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</si>
  <si>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</si>
  <si>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</si>
  <si>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</si>
  <si>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</si>
  <si>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</si>
  <si>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</si>
  <si>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</si>
  <si>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</si>
  <si>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</si>
  <si>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</si>
  <si>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</si>
  <si>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</si>
  <si>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</si>
  <si>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</si>
  <si>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</si>
  <si>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</si>
  <si>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</si>
  <si>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</si>
  <si>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</si>
  <si>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</si>
  <si>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</si>
  <si>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</si>
  <si>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</si>
  <si>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</si>
  <si>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</si>
  <si>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</si>
  <si>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</si>
  <si>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</si>
  <si>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</si>
  <si>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</si>
  <si>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</si>
  <si>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</si>
  <si>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</si>
  <si>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</si>
  <si>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</si>
  <si>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</si>
  <si>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</si>
  <si>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</si>
  <si>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</si>
  <si>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</si>
  <si>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</si>
  <si>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</si>
  <si>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</si>
  <si>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</si>
  <si>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</si>
  <si>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</si>
  <si>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</si>
  <si>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</si>
  <si>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</si>
  <si>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</si>
  <si>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</si>
  <si>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</si>
  <si>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</si>
  <si>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</si>
  <si>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</si>
  <si>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</si>
  <si>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</si>
  <si>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</si>
  <si>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</si>
  <si>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</si>
  <si>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</si>
  <si>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</si>
  <si>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</si>
  <si>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</si>
  <si>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</si>
  <si>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</si>
  <si>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</si>
  <si>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</si>
  <si>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</si>
  <si>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</si>
  <si>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</si>
  <si>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</si>
  <si>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</si>
  <si>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</si>
  <si>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</si>
  <si>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</si>
  <si>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</si>
  <si>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</si>
  <si>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</si>
  <si>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</si>
  <si>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</si>
  <si>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</si>
  <si>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</si>
  <si>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</si>
  <si>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</si>
  <si>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</si>
  <si>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</si>
  <si>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</si>
  <si>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</si>
  <si>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</si>
  <si>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</si>
  <si>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</si>
  <si>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</si>
  <si>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</si>
  <si>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</si>
  <si>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</si>
  <si>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</si>
  <si>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</si>
  <si>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</si>
  <si>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</si>
  <si>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</si>
  <si>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</si>
  <si>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</si>
  <si>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</si>
  <si>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</si>
  <si>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</si>
  <si>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</si>
  <si>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</si>
  <si>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</si>
  <si>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</si>
  <si>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</si>
  <si>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</si>
  <si>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</si>
  <si>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</si>
  <si>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</si>
  <si>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</si>
  <si>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</si>
  <si>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</si>
  <si>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</si>
  <si>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</si>
  <si>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</si>
  <si>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</si>
  <si>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</si>
  <si>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</si>
  <si>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</si>
  <si>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</si>
  <si>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</si>
  <si>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</si>
  <si>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</si>
  <si>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</si>
  <si>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</si>
  <si>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</si>
  <si>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</si>
  <si>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</si>
  <si>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</si>
  <si>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</si>
  <si>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</si>
  <si>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</si>
  <si>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</si>
  <si>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</si>
  <si>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</si>
  <si>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</si>
  <si>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</si>
  <si>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</si>
  <si>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</si>
  <si>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</si>
  <si>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</si>
  <si>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</si>
  <si>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</si>
  <si>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</si>
  <si>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</si>
  <si>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</si>
  <si>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</si>
  <si>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</si>
  <si>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</si>
  <si>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</si>
  <si>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</si>
  <si>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</si>
  <si>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</si>
  <si>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</si>
  <si>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</si>
  <si>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</si>
  <si>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</si>
  <si>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</si>
  <si>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</si>
  <si>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</si>
  <si>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</si>
  <si>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</si>
  <si>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</si>
  <si>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</si>
  <si>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</si>
  <si>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</si>
  <si>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</si>
  <si>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</si>
  <si>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</si>
  <si>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</si>
  <si>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</si>
  <si>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</si>
  <si>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</si>
  <si>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</si>
  <si>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</si>
  <si>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</si>
  <si>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</si>
  <si>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</si>
  <si>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</si>
  <si>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</si>
  <si>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</si>
  <si>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</si>
  <si>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</si>
  <si>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</si>
  <si>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</si>
  <si>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</si>
  <si>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</si>
  <si>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</si>
  <si>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</si>
  <si>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</si>
  <si>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</si>
  <si>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</si>
  <si>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</si>
  <si>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</si>
  <si>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</si>
  <si>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</si>
  <si>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</si>
  <si>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</si>
  <si>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</si>
  <si>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</si>
  <si>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</si>
  <si>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</si>
  <si>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</si>
  <si>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</si>
  <si>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</si>
  <si>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</si>
  <si>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</si>
  <si>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</si>
  <si>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</si>
  <si>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</si>
  <si>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</si>
  <si>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</si>
  <si>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</si>
  <si>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</si>
  <si>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</si>
  <si>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</si>
  <si>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</si>
  <si>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</si>
  <si>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</si>
  <si>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</si>
  <si>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</si>
  <si>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</si>
  <si>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</si>
  <si>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</si>
  <si>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</si>
  <si>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</si>
  <si>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</si>
  <si>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</si>
  <si>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</si>
  <si>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</si>
  <si>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</si>
  <si>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</si>
  <si>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</si>
  <si>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</si>
  <si>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</si>
  <si>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</si>
  <si>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</si>
  <si>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</si>
  <si>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</si>
  <si>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</si>
  <si>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</si>
  <si>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</si>
  <si>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</si>
  <si>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</si>
  <si>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</si>
  <si>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</si>
  <si>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</si>
  <si>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</si>
  <si>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</si>
  <si>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</si>
  <si>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</si>
  <si>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</si>
  <si>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</si>
  <si>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</si>
  <si>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</si>
  <si>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</si>
  <si>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</si>
  <si>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</si>
  <si>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</si>
  <si>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</si>
  <si>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</si>
  <si>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</si>
  <si>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</si>
  <si>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</si>
  <si>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</si>
  <si>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</si>
  <si>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</si>
  <si>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</si>
  <si>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</si>
  <si>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</si>
  <si>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</si>
  <si>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</si>
  <si>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</si>
  <si>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</si>
  <si>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</si>
  <si>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</si>
  <si>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</si>
  <si>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</si>
  <si>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</si>
  <si>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</si>
  <si>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</si>
  <si>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</si>
  <si>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</si>
  <si>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</si>
  <si>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</si>
  <si>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</si>
  <si>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</si>
  <si>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</si>
  <si>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</si>
  <si>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</si>
  <si>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</si>
  <si>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</si>
  <si>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</si>
  <si>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</si>
  <si>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</si>
  <si>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</si>
  <si>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</si>
  <si>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</si>
  <si>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</si>
  <si>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</si>
  <si>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</si>
  <si>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</si>
  <si>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</si>
  <si>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</si>
  <si>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</si>
  <si>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</si>
  <si>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</si>
  <si>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</si>
  <si>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</si>
  <si>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</si>
  <si>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</si>
  <si>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</si>
  <si>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</si>
  <si>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</si>
  <si>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</si>
  <si>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</si>
  <si>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</si>
  <si>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</si>
  <si>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</si>
  <si>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</si>
  <si>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</si>
  <si>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</si>
  <si>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</si>
  <si>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</si>
  <si>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</si>
  <si>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</si>
  <si>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</si>
  <si>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</si>
  <si>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</si>
  <si>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</si>
  <si>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</si>
  <si>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</si>
  <si>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</si>
  <si>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</si>
  <si>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</si>
  <si>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</si>
  <si>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</si>
  <si>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</si>
  <si>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</si>
  <si>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</si>
  <si>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</si>
  <si>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</si>
  <si>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</si>
  <si>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</si>
  <si>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</si>
  <si>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</si>
  <si>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</si>
  <si>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</si>
  <si>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</si>
  <si>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</si>
  <si>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</si>
  <si>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</si>
  <si>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</si>
  <si>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</si>
  <si>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</si>
  <si>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</si>
  <si>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</si>
  <si>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</si>
  <si>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</si>
  <si>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</si>
  <si>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</si>
  <si>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</si>
  <si>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</si>
  <si>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</si>
  <si>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</si>
  <si>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</si>
  <si>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</si>
  <si>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</si>
  <si>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</si>
  <si>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</si>
  <si>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</si>
  <si>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</si>
  <si>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</si>
  <si>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</si>
  <si>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</si>
  <si>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</si>
  <si>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</si>
  <si>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</si>
  <si>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</si>
  <si>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</si>
  <si>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</si>
  <si>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</si>
  <si>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</si>
  <si>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</si>
  <si>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</si>
  <si>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</si>
  <si>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</si>
  <si>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</si>
  <si>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</si>
  <si>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</si>
  <si>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</si>
  <si>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</si>
  <si>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</si>
  <si>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</si>
  <si>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</si>
  <si>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</si>
  <si>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</si>
  <si>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</si>
  <si>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</si>
  <si>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</si>
  <si>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</si>
  <si>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</si>
  <si>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</si>
  <si>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</si>
  <si>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</si>
  <si>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</si>
  <si>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</si>
  <si>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</si>
  <si>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</si>
  <si>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</si>
  <si>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</si>
  <si>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</si>
  <si>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</si>
  <si>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</si>
  <si>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</si>
  <si>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</si>
  <si>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</si>
  <si>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</si>
  <si>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</si>
  <si>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</si>
  <si>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</si>
  <si>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</si>
  <si>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</si>
  <si>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</si>
  <si>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</si>
  <si>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</si>
  <si>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</si>
  <si>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</si>
  <si>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</si>
  <si>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</si>
  <si>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</si>
  <si>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</si>
  <si>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</si>
  <si>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</si>
  <si>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</si>
  <si>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</si>
  <si>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</si>
  <si>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</si>
  <si>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</si>
  <si>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</si>
  <si>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</si>
  <si>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</si>
  <si>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</si>
  <si>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</si>
  <si>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</si>
  <si>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</si>
  <si>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</si>
  <si>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</si>
  <si>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</si>
  <si>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</si>
  <si>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</si>
  <si>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</si>
  <si>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</si>
  <si>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</si>
  <si>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</si>
  <si>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</si>
  <si>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</si>
  <si>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</si>
  <si>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</si>
  <si>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</si>
  <si>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</si>
  <si>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</si>
  <si>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</si>
  <si>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</si>
  <si>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</si>
  <si>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</si>
  <si>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</si>
  <si>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</si>
  <si>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</si>
  <si>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</si>
  <si>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</si>
  <si>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</si>
  <si>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</si>
  <si>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</si>
  <si>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</si>
  <si>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</si>
  <si>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</si>
  <si>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</si>
  <si>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</si>
  <si>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</si>
  <si>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</si>
  <si>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</si>
  <si>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</si>
  <si>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</si>
  <si>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</si>
  <si>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</si>
  <si>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</si>
  <si>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</si>
  <si>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</si>
  <si>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</si>
  <si>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</si>
  <si>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</si>
  <si>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</si>
  <si>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</si>
  <si>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</si>
  <si>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</si>
  <si>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</si>
  <si>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</si>
  <si>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</si>
  <si>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</si>
  <si>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</si>
  <si>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</si>
  <si>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</si>
  <si>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</si>
  <si>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</si>
  <si>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</si>
  <si>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</si>
  <si>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</si>
  <si>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</si>
  <si>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</si>
  <si>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</si>
  <si>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</si>
  <si>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</si>
  <si>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</si>
  <si>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</si>
  <si>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</si>
  <si>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</si>
  <si>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</si>
  <si>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</si>
  <si>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</si>
  <si>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</si>
  <si>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</si>
  <si>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</si>
  <si>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</si>
  <si>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</si>
  <si>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</si>
  <si>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</si>
  <si>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</si>
  <si>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</si>
  <si>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</si>
  <si>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</si>
  <si>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</si>
  <si>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</si>
  <si>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</si>
  <si>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</si>
  <si>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</si>
  <si>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</si>
  <si>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</si>
  <si>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</si>
  <si>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</si>
  <si>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</si>
  <si>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</si>
  <si>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</si>
  <si>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</si>
  <si>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</si>
  <si>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</si>
  <si>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</si>
  <si>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</si>
  <si>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</si>
  <si>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</si>
  <si>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</si>
  <si>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</si>
  <si>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</si>
  <si>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</si>
  <si>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</si>
  <si>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</si>
  <si>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</si>
  <si>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</si>
  <si>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</si>
  <si>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</si>
  <si>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</si>
  <si>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</si>
  <si>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</si>
  <si>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</si>
  <si>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</si>
  <si>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</si>
  <si>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</si>
  <si>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</si>
  <si>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</si>
  <si>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</si>
  <si>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</si>
  <si>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</si>
  <si>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</si>
  <si>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</si>
  <si>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</si>
  <si>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</si>
  <si>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</si>
  <si>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</si>
  <si>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</si>
  <si>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</si>
  <si>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</si>
  <si>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</si>
  <si>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</si>
  <si>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</si>
  <si>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</si>
  <si>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</si>
  <si>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</si>
  <si>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</si>
  <si>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</si>
  <si>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</si>
  <si>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</si>
  <si>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</si>
  <si>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</si>
  <si>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</si>
  <si>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</si>
  <si>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</si>
  <si>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</si>
  <si>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</si>
  <si>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</si>
  <si>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</si>
  <si>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</si>
  <si>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</si>
  <si>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</si>
  <si>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</si>
  <si>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</si>
  <si>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</si>
  <si>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</si>
  <si>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</si>
  <si>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</si>
  <si>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</si>
  <si>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</si>
  <si>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</si>
  <si>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</si>
  <si>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</si>
  <si>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</si>
  <si>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</si>
  <si>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</si>
  <si>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</si>
  <si>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</si>
  <si>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</si>
  <si>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</si>
  <si>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</si>
  <si>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</si>
  <si>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</si>
  <si>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</si>
  <si>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</si>
  <si>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</si>
  <si>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</si>
  <si>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</si>
  <si>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</si>
  <si>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</si>
  <si>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</si>
  <si>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</si>
  <si>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</si>
  <si>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</si>
  <si>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</si>
  <si>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</si>
  <si>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</si>
  <si>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</si>
  <si>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</si>
  <si>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</si>
  <si>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</si>
  <si>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</si>
  <si>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</si>
  <si>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</si>
  <si>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</si>
  <si>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</si>
  <si>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</si>
  <si>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</si>
  <si>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</si>
  <si>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</si>
  <si>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</si>
  <si>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</si>
  <si>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</si>
  <si>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</si>
  <si>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</si>
  <si>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</si>
  <si>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</si>
  <si>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</si>
  <si>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</si>
  <si>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</si>
  <si>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</si>
  <si>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</si>
  <si>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</si>
  <si>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</si>
  <si>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</si>
  <si>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</si>
  <si>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</si>
  <si>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</si>
  <si>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</si>
  <si>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</si>
  <si>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</si>
  <si>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</si>
  <si>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</si>
  <si>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</si>
  <si>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</si>
  <si>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</si>
  <si>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</si>
  <si>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</si>
  <si>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</si>
  <si>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</si>
  <si>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</si>
  <si>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</si>
  <si>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</si>
  <si>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</si>
  <si>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</si>
  <si>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</si>
  <si>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</si>
  <si>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</si>
  <si>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</si>
  <si>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</si>
  <si>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</si>
  <si>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</si>
  <si>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</si>
  <si>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</si>
  <si>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</si>
  <si>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</si>
  <si>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</si>
  <si>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</si>
  <si>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</si>
  <si>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</si>
  <si>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</si>
  <si>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</si>
  <si>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</si>
  <si>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</si>
  <si>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</si>
  <si>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</si>
  <si>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</si>
  <si>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</si>
  <si>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</si>
  <si>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</si>
  <si>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</si>
  <si>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</si>
  <si>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</si>
  <si>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</si>
  <si>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</si>
  <si>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</si>
  <si>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</si>
  <si>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</si>
  <si>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</si>
  <si>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</si>
  <si>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</si>
  <si>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</si>
  <si>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</si>
  <si>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</si>
  <si>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</si>
  <si>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</si>
  <si>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</si>
  <si>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</si>
  <si>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</si>
  <si>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</si>
  <si>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</si>
  <si>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</si>
  <si>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</si>
  <si>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</si>
  <si>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</si>
  <si>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</si>
  <si>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</si>
  <si>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</si>
  <si>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</si>
  <si>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</si>
  <si>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</si>
  <si>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</si>
  <si>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</si>
  <si>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</si>
  <si>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</si>
  <si>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</si>
  <si>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</si>
  <si>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</si>
  <si>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</si>
  <si>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</si>
  <si>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</si>
  <si>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</si>
  <si>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</si>
  <si>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</si>
  <si>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</si>
  <si>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</si>
  <si>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</si>
  <si>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</si>
  <si>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</si>
  <si>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</si>
  <si>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</si>
  <si>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</si>
  <si>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</si>
  <si>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</si>
  <si>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</si>
  <si>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</si>
  <si>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</si>
  <si>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</si>
  <si>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</si>
  <si>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</si>
  <si>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</si>
  <si>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</si>
  <si>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</si>
  <si>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</si>
  <si>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</si>
  <si>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</si>
  <si>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</si>
  <si>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</si>
  <si>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</si>
  <si>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</si>
  <si>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</si>
  <si>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</si>
  <si>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</si>
  <si>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</si>
  <si>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</si>
  <si>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</si>
  <si>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</si>
  <si>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</si>
  <si>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</si>
  <si>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</si>
  <si>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</si>
  <si>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</si>
  <si>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</si>
  <si>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</si>
  <si>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</si>
  <si>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</si>
  <si>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</si>
  <si>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</si>
  <si>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</si>
  <si>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</si>
  <si>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</si>
  <si>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</si>
  <si>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</si>
  <si>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</si>
  <si>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</si>
  <si>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</si>
  <si>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</si>
  <si>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</si>
  <si>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</si>
  <si>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</si>
  <si>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</si>
  <si>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</si>
  <si>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</si>
  <si>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</si>
  <si>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</si>
  <si>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</si>
  <si>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</si>
  <si>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</si>
  <si>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</si>
  <si>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</si>
  <si>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</si>
  <si>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</si>
  <si>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</si>
  <si>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</si>
  <si>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</si>
  <si>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</si>
  <si>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</si>
  <si>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</si>
  <si>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</si>
  <si>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</si>
  <si>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</si>
  <si>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</si>
  <si>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</si>
  <si>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</si>
  <si>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</si>
  <si>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</si>
  <si>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</si>
  <si>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</si>
  <si>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</si>
  <si>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</si>
  <si>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</si>
  <si>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</si>
  <si>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</si>
  <si>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</si>
  <si>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</si>
  <si>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</si>
  <si>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</si>
  <si>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</si>
  <si>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</si>
  <si>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</si>
  <si>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</si>
  <si>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</si>
  <si>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</si>
  <si>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</si>
  <si>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</si>
  <si>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</si>
  <si>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</si>
  <si>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</si>
  <si>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</si>
  <si>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</si>
  <si>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</si>
  <si>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</si>
  <si>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</si>
  <si>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</si>
  <si>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</si>
  <si>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</si>
  <si>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</si>
  <si>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</si>
  <si>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</si>
  <si>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</si>
  <si>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</si>
  <si>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</si>
  <si>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</si>
  <si>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</si>
  <si>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</si>
  <si>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</si>
  <si>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</si>
  <si>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</si>
  <si>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</si>
  <si>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</si>
  <si>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</si>
  <si>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</si>
  <si>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</si>
  <si>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</si>
  <si>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</si>
  <si>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</si>
  <si>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</si>
  <si>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</si>
  <si>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</si>
  <si>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</si>
  <si>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</si>
  <si>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</si>
  <si>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</si>
  <si>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</si>
  <si>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</si>
  <si>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</si>
  <si>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</si>
  <si>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</si>
  <si>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</si>
  <si>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</si>
  <si>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</si>
  <si>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</si>
  <si>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</si>
  <si>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</si>
  <si>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</si>
  <si>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</si>
  <si>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</si>
  <si>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</si>
  <si>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</si>
  <si>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</si>
  <si>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</si>
  <si>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</si>
  <si>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</si>
  <si>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</si>
  <si>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</si>
  <si>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</si>
  <si>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</si>
  <si>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</si>
  <si>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</si>
  <si>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</si>
  <si>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</si>
  <si>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</si>
  <si>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</si>
  <si>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</si>
  <si>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</si>
  <si>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</si>
  <si>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</si>
  <si>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</si>
  <si>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</si>
  <si>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</si>
  <si>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</si>
  <si>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</si>
  <si>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</si>
  <si>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</si>
  <si>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</si>
  <si>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</si>
  <si>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</si>
  <si>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</si>
  <si>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</si>
  <si>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</si>
  <si>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</si>
  <si>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</si>
  <si>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</si>
  <si>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</si>
  <si>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</si>
  <si>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</si>
  <si>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</si>
  <si>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</si>
  <si>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</si>
  <si>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</si>
  <si>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</si>
  <si>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</si>
  <si>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</si>
  <si>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</si>
  <si>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</si>
  <si>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</si>
  <si>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</si>
  <si>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</si>
  <si>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</si>
  <si>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</si>
  <si>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</si>
  <si>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</si>
  <si>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</si>
  <si>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</si>
  <si>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</si>
  <si>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</si>
  <si>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</si>
  <si>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</si>
  <si>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</si>
  <si>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</si>
  <si>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</si>
  <si>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</si>
  <si>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</si>
  <si>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</si>
  <si>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</si>
  <si>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</si>
  <si>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</si>
  <si>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</si>
  <si>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</si>
  <si>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</si>
  <si>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</si>
  <si>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</si>
  <si>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</si>
  <si>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</si>
  <si>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</si>
  <si>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</si>
  <si>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</si>
  <si>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</si>
  <si>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</si>
  <si>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</si>
  <si>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</si>
  <si>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</si>
  <si>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</si>
  <si>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</si>
  <si>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</si>
  <si>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</si>
  <si>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</si>
  <si>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</si>
  <si>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</si>
  <si>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</si>
  <si>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</si>
  <si>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</si>
  <si>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</si>
  <si>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</si>
  <si>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</si>
  <si>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</si>
  <si>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</si>
  <si>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</si>
  <si>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</si>
  <si>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</si>
  <si>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</si>
  <si>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</si>
  <si>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</si>
  <si>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</si>
  <si>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</si>
  <si>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</si>
  <si>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</si>
  <si>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</si>
  <si>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</si>
  <si>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</si>
  <si>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</si>
  <si>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</si>
  <si>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</si>
  <si>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</si>
  <si>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</si>
  <si>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</si>
  <si>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</si>
  <si>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</si>
  <si>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</si>
  <si>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</si>
  <si>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</si>
  <si>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</si>
  <si>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</si>
  <si>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</si>
  <si>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</si>
  <si>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</si>
  <si>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</si>
  <si>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</si>
  <si>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</si>
  <si>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</si>
  <si>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</si>
  <si>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</si>
  <si>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</si>
  <si>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</si>
  <si>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</si>
  <si>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</si>
  <si>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</si>
  <si>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</si>
  <si>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</si>
  <si>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</si>
  <si>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</si>
  <si>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</si>
  <si>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</si>
  <si>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</si>
  <si>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</si>
  <si>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</si>
  <si>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</si>
  <si>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</si>
  <si>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</si>
  <si>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</si>
  <si>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</si>
  <si>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</si>
  <si>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</si>
  <si>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</si>
  <si>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</si>
  <si>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</si>
  <si>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</si>
  <si>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</si>
  <si>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</si>
  <si>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</si>
  <si>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</si>
  <si>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</si>
  <si>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</si>
  <si>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</si>
  <si>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</si>
  <si>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</si>
  <si>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</si>
  <si>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</si>
  <si>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</si>
  <si>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</si>
  <si>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</si>
  <si>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</si>
  <si>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</si>
  <si>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</si>
  <si>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</si>
  <si>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</si>
  <si>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</si>
  <si>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</si>
  <si>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</si>
  <si>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</si>
  <si>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</si>
  <si>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</si>
  <si>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</si>
  <si>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</si>
  <si>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</si>
  <si>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</si>
  <si>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</si>
  <si>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</si>
  <si>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</si>
  <si>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</si>
  <si>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</si>
  <si>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</si>
  <si>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</si>
  <si>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</si>
  <si>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</si>
  <si>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</si>
  <si>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</si>
  <si>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</si>
  <si>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</si>
  <si>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</si>
  <si>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</si>
  <si>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</si>
  <si>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</si>
  <si>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</si>
  <si>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</si>
  <si>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</si>
  <si>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</si>
  <si>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</si>
  <si>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</si>
  <si>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</si>
  <si>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</si>
  <si>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</si>
  <si>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</si>
  <si>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</si>
  <si>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</si>
  <si>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</si>
  <si>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</si>
  <si>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</si>
  <si>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</si>
  <si>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</si>
  <si>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</si>
  <si>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</si>
  <si>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</si>
  <si>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</si>
  <si>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</si>
  <si>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</si>
  <si>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</si>
  <si>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</si>
  <si>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</si>
  <si>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</si>
  <si>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</si>
  <si>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</si>
  <si>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</si>
  <si>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</si>
  <si>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</si>
  <si>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</si>
  <si>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</si>
  <si>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</si>
  <si>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</si>
  <si>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</si>
  <si>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</si>
  <si>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</si>
  <si>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</si>
  <si>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</si>
  <si>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</si>
  <si>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</si>
  <si>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</si>
  <si>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</si>
  <si>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</si>
  <si>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</si>
  <si>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</si>
  <si>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</si>
  <si>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</si>
  <si>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</si>
  <si>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</si>
  <si>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</si>
  <si>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</si>
  <si>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</si>
  <si>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</si>
  <si>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</si>
  <si>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</si>
  <si>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</si>
  <si>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</si>
  <si>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</si>
  <si>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</si>
  <si>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</si>
  <si>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</si>
  <si>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</si>
  <si>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</si>
  <si>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</si>
  <si>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</si>
  <si>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</si>
  <si>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</si>
  <si>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</si>
  <si>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</si>
  <si>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</si>
  <si>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</si>
  <si>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</si>
  <si>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</si>
  <si>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</si>
  <si>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</si>
  <si>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</si>
  <si>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</si>
  <si>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</si>
  <si>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</si>
  <si>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</si>
  <si>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</si>
  <si>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</si>
  <si>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</si>
  <si>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</si>
  <si>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</si>
  <si>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</si>
  <si>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</si>
  <si>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</si>
  <si>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</si>
  <si>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</si>
  <si>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</si>
  <si>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</si>
  <si>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</si>
  <si>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</si>
  <si>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</si>
  <si>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</si>
  <si>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</si>
  <si>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</si>
  <si>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</si>
  <si>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</si>
  <si>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</si>
  <si>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</si>
  <si>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</si>
  <si>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</si>
  <si>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</si>
  <si>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</si>
  <si>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</si>
  <si>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</si>
  <si>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</si>
  <si>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</si>
  <si>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</si>
  <si>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</si>
  <si>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</si>
  <si>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</si>
  <si>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</si>
  <si>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</si>
  <si>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</si>
  <si>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</si>
  <si>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</si>
  <si>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</si>
  <si>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</si>
  <si>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</si>
  <si>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</si>
  <si>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</si>
  <si>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</si>
  <si>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</si>
  <si>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</si>
  <si>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</si>
  <si>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</si>
  <si>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</si>
  <si>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</si>
  <si>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</si>
  <si>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</si>
  <si>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</si>
  <si>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</si>
  <si>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</si>
  <si>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</si>
  <si>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</si>
  <si>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</si>
  <si>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</si>
  <si>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</si>
  <si>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</si>
  <si>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</si>
  <si>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</si>
  <si>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</si>
  <si>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</si>
  <si>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</si>
  <si>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</si>
  <si>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</si>
  <si>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</si>
  <si>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</si>
  <si>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</si>
  <si>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</si>
  <si>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</si>
  <si>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</si>
  <si>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</si>
  <si>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</si>
  <si>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</si>
  <si>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</si>
  <si>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</si>
  <si>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</si>
  <si>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</si>
  <si>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</si>
  <si>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</si>
  <si>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</si>
  <si>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</si>
  <si>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</si>
  <si>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</si>
  <si>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</si>
  <si>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</si>
  <si>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</si>
  <si>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</si>
  <si>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</si>
  <si>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</si>
  <si>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</si>
  <si>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</si>
  <si>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</si>
  <si>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</si>
  <si>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</si>
  <si>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</si>
  <si>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</si>
  <si>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</si>
  <si>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</si>
  <si>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</si>
  <si>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</si>
  <si>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</si>
  <si>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</si>
  <si>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</si>
  <si>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</si>
  <si>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</si>
  <si>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</si>
  <si>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</si>
  <si>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</si>
  <si>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</si>
  <si>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</si>
  <si>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</si>
  <si>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</si>
  <si>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</si>
  <si>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</si>
  <si>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</si>
  <si>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</si>
  <si>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</si>
  <si>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</si>
  <si>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</si>
  <si>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</si>
  <si>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</si>
  <si>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</si>
  <si>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</si>
  <si>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</si>
  <si>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</si>
  <si>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</si>
  <si>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</si>
  <si>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</si>
  <si>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</si>
  <si>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</si>
  <si>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</si>
  <si>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</si>
  <si>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</si>
  <si>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</si>
  <si>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</si>
  <si>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</si>
  <si>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</si>
  <si>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</si>
  <si>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</si>
  <si>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</si>
  <si>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</si>
  <si>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</si>
  <si>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</si>
  <si>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</si>
  <si>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</si>
  <si>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</si>
  <si>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</si>
  <si>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</si>
  <si>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</si>
  <si>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</si>
  <si>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</si>
  <si>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</si>
  <si>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</si>
  <si>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</si>
  <si>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</si>
  <si>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</si>
  <si>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</si>
  <si>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</si>
  <si>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</si>
  <si>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</si>
  <si>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</si>
  <si>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</si>
  <si>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</si>
  <si>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</si>
  <si>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</si>
  <si>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</si>
  <si>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</si>
  <si>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</si>
  <si>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</si>
  <si>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</si>
  <si>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</si>
  <si>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</si>
  <si>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</si>
  <si>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</si>
  <si>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</si>
  <si>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</si>
  <si>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</si>
  <si>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</si>
  <si>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</si>
  <si>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</si>
  <si>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</si>
  <si>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</si>
  <si>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</si>
  <si>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</si>
  <si>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</si>
  <si>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</si>
  <si>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</si>
  <si>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</si>
  <si>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</si>
  <si>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</si>
  <si>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</si>
  <si>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</si>
  <si>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</si>
  <si>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</si>
  <si>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</si>
  <si>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</si>
  <si>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</si>
  <si>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</si>
  <si>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</si>
  <si>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</si>
  <si>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</si>
  <si>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</si>
  <si>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</si>
  <si>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</si>
  <si>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</si>
  <si>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</si>
  <si>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</si>
  <si>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</si>
  <si>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</si>
  <si>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</si>
  <si>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</si>
  <si>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</si>
  <si>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</si>
  <si>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</si>
  <si>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</si>
  <si>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</si>
  <si>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</si>
  <si>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</si>
  <si>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</si>
  <si>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</si>
  <si>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</si>
  <si>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</si>
  <si>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</si>
  <si>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</si>
  <si>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</si>
  <si>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</si>
  <si>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</si>
  <si>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</si>
  <si>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</si>
  <si>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</si>
  <si>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</si>
  <si>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</si>
  <si>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</si>
  <si>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</si>
  <si>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</si>
  <si>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</si>
  <si>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</si>
  <si>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</si>
  <si>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</si>
  <si>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</si>
  <si>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</si>
  <si>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</si>
  <si>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</si>
  <si>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</si>
  <si>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</si>
  <si>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</si>
  <si>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</si>
  <si>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</si>
  <si>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</si>
  <si>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</si>
  <si>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</si>
  <si>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</si>
  <si>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</si>
  <si>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</si>
  <si>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</si>
  <si>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</si>
  <si>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</si>
  <si>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</si>
  <si>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</si>
  <si>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</si>
  <si>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</si>
  <si>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</si>
  <si>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</si>
  <si>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</si>
  <si>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</si>
  <si>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</si>
  <si>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</si>
  <si>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</si>
  <si>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</si>
  <si>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</si>
  <si>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</si>
  <si>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</si>
  <si>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</si>
  <si>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</si>
  <si>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</si>
  <si>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</si>
  <si>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</si>
  <si>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</si>
  <si>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</si>
  <si>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</si>
  <si>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</si>
  <si>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</si>
  <si>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</si>
  <si>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</si>
  <si>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</si>
  <si>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</si>
  <si>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</si>
  <si>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</si>
  <si>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</si>
  <si>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</si>
  <si>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</si>
  <si>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</si>
  <si>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</si>
  <si>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</si>
  <si>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</si>
  <si>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</si>
  <si>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</si>
  <si>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</si>
  <si>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</si>
  <si>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</si>
  <si>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</si>
  <si>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</si>
  <si>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</si>
  <si>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</si>
  <si>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</si>
  <si>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</si>
  <si>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</si>
  <si>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</si>
  <si>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</si>
  <si>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</si>
  <si>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</si>
  <si>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</si>
  <si>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</si>
  <si>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</si>
  <si>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</si>
  <si>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</si>
  <si>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</si>
  <si>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</si>
  <si>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</si>
  <si>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</si>
  <si>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</si>
  <si>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</si>
  <si>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</si>
  <si>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</si>
  <si>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</si>
  <si>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</si>
  <si>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</si>
  <si>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</si>
  <si>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</si>
  <si>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</si>
  <si>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</si>
  <si>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</si>
  <si>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</si>
  <si>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</si>
  <si>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</si>
  <si>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</si>
  <si>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</si>
  <si>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</si>
  <si>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</si>
  <si>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</si>
  <si>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</si>
  <si>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</si>
  <si>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</si>
  <si>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</si>
  <si>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</si>
  <si>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</si>
  <si>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</si>
  <si>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</si>
  <si>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</si>
  <si>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</si>
  <si>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</si>
  <si>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</si>
  <si>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</si>
  <si>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</si>
  <si>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</si>
  <si>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</si>
  <si>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</si>
  <si>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</si>
  <si>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</si>
  <si>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</si>
  <si>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</si>
  <si>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</si>
  <si>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</si>
  <si>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</si>
  <si>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</si>
  <si>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</si>
  <si>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</si>
  <si>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</si>
  <si>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</si>
  <si>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</si>
  <si>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</si>
  <si>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</si>
  <si>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</si>
  <si>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</si>
  <si>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</si>
  <si>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</si>
  <si>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</si>
  <si>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</si>
  <si>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</si>
  <si>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</si>
  <si>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</si>
  <si>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</si>
  <si>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</si>
  <si>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</si>
  <si>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</si>
  <si>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</si>
  <si>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</si>
  <si>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</si>
  <si>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</si>
  <si>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</si>
  <si>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</si>
  <si>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</si>
  <si>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</si>
  <si>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</si>
  <si>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</si>
  <si>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</si>
  <si>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</si>
  <si>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</si>
  <si>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</si>
  <si>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</si>
  <si>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</si>
  <si>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</si>
  <si>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</si>
  <si>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</si>
  <si>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</si>
  <si>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</si>
  <si>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</si>
  <si>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</si>
  <si>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</si>
  <si>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</si>
  <si>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</si>
  <si>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</si>
  <si>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</si>
  <si>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</si>
  <si>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</si>
  <si>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</si>
  <si>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</si>
  <si>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</si>
  <si>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</si>
  <si>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</si>
  <si>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</si>
  <si>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</si>
  <si>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</si>
  <si>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</si>
  <si>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</si>
  <si>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</si>
  <si>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</si>
  <si>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</si>
  <si>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</si>
  <si>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</si>
  <si>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</si>
  <si>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</si>
  <si>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</si>
  <si>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</si>
  <si>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</si>
  <si>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</si>
  <si>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</si>
  <si>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</si>
  <si>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</si>
  <si>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</si>
  <si>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</si>
  <si>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</si>
  <si>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</si>
  <si>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</si>
  <si>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</si>
  <si>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</si>
  <si>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</si>
  <si>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</si>
  <si>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</si>
  <si>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</si>
  <si>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</si>
  <si>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</si>
  <si>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</si>
  <si>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</si>
  <si>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</si>
  <si>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</si>
  <si>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</si>
  <si>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</si>
  <si>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</si>
  <si>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</si>
  <si>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</si>
  <si>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</si>
  <si>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</si>
  <si>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</si>
  <si>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</si>
  <si>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</si>
  <si>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</si>
  <si>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</si>
  <si>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</si>
  <si>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</si>
  <si>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</si>
  <si>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</si>
  <si>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</si>
  <si>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</si>
  <si>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</si>
  <si>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</si>
  <si>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</si>
  <si>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</si>
  <si>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</si>
  <si>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</si>
  <si>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</si>
  <si>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</si>
  <si>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</si>
  <si>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</si>
  <si>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</si>
  <si>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</si>
  <si>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</si>
  <si>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</si>
  <si>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</si>
  <si>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</si>
  <si>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</si>
  <si>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</si>
  <si>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</si>
  <si>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</si>
  <si>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</si>
  <si>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</si>
  <si>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</si>
  <si>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</si>
  <si>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</si>
  <si>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</si>
  <si>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</si>
  <si>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</si>
  <si>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</si>
  <si>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</si>
  <si>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</si>
  <si>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</si>
  <si>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</si>
  <si>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</si>
  <si>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</si>
  <si>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</si>
  <si>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</si>
  <si>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</si>
  <si>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</si>
  <si>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</si>
  <si>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</si>
  <si>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</si>
  <si>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</si>
  <si>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</si>
  <si>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</si>
  <si>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</si>
  <si>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</si>
  <si>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</si>
  <si>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</si>
  <si>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</si>
  <si>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</si>
  <si>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</si>
  <si>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</si>
  <si>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</si>
  <si>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</si>
  <si>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</si>
  <si>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</si>
  <si>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</si>
  <si>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</si>
  <si>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</si>
  <si>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</si>
  <si>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</si>
  <si>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</si>
  <si>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</si>
  <si>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</si>
  <si>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</si>
  <si>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</si>
  <si>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</si>
  <si>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</si>
  <si>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</si>
  <si>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</si>
  <si>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</si>
  <si>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</si>
  <si>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</si>
  <si>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</si>
  <si>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</si>
  <si>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</si>
  <si>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</si>
  <si>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</si>
  <si>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</si>
  <si>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</si>
  <si>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</si>
  <si>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</si>
  <si>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</si>
  <si>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</si>
  <si>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</si>
  <si>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</si>
  <si>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</si>
  <si>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</si>
  <si>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</si>
  <si>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</si>
  <si>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</si>
  <si>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</si>
  <si>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</si>
  <si>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</si>
  <si>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</si>
  <si>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</si>
  <si>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</si>
  <si>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</si>
  <si>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</si>
  <si>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</si>
  <si>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</si>
  <si>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</si>
  <si>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</si>
  <si>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</si>
  <si>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</si>
  <si>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</si>
  <si>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</si>
  <si>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</si>
  <si>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</si>
  <si>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</si>
  <si>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</si>
  <si>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</si>
  <si>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</si>
  <si>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</si>
  <si>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</si>
  <si>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</si>
  <si>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</si>
  <si>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</si>
  <si>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</si>
  <si>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</si>
  <si>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</si>
  <si>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</si>
  <si>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</si>
  <si>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</si>
  <si>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</si>
  <si>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</si>
  <si>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</si>
  <si>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</si>
  <si>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</si>
  <si>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</si>
  <si>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</si>
  <si>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</si>
  <si>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</si>
  <si>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</si>
  <si>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</si>
  <si>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</si>
  <si>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</si>
  <si>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</si>
  <si>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</si>
  <si>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</si>
  <si>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</si>
  <si>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</si>
  <si>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</si>
  <si>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</si>
  <si>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</si>
  <si>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</si>
  <si>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</si>
  <si>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</si>
  <si>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</si>
  <si>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</si>
  <si>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</si>
  <si>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</si>
  <si>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</si>
  <si>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</si>
  <si>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</si>
  <si>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</si>
  <si>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</si>
  <si>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</si>
  <si>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</si>
  <si>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</si>
  <si>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</si>
  <si>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</si>
  <si>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</si>
  <si>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</si>
  <si>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</si>
  <si>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</si>
  <si>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</si>
  <si>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</si>
  <si>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</si>
  <si>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</si>
  <si>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</si>
  <si>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</si>
  <si>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</si>
  <si>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</si>
  <si>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</si>
  <si>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</si>
  <si>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</si>
  <si>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</si>
  <si>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</si>
  <si>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</si>
  <si>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</si>
  <si>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</si>
  <si>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</si>
  <si>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</si>
  <si>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</si>
  <si>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</si>
  <si>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</si>
  <si>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</si>
  <si>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</si>
  <si>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</si>
  <si>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</si>
  <si>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</si>
  <si>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</si>
  <si>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</si>
  <si>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</si>
  <si>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</si>
  <si>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</si>
  <si>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</si>
  <si>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</si>
  <si>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</si>
  <si>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</si>
  <si>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</si>
  <si>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</si>
  <si>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</si>
  <si>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</si>
  <si>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</si>
  <si>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</si>
  <si>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</si>
  <si>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</si>
  <si>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</si>
  <si>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</si>
  <si>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</si>
  <si>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</si>
  <si>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</si>
  <si>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</si>
  <si>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</si>
  <si>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</si>
  <si>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</si>
  <si>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</si>
  <si>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</si>
  <si>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</si>
  <si>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</si>
  <si>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</si>
  <si>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</si>
  <si>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</si>
  <si>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</si>
  <si>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</si>
  <si>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</si>
  <si>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</si>
  <si>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</si>
  <si>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</si>
  <si>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</si>
  <si>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</si>
  <si>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</si>
  <si>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</si>
  <si>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</si>
  <si>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</si>
  <si>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</si>
  <si>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</si>
  <si>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</si>
  <si>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</si>
  <si>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</si>
  <si>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</si>
  <si>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</si>
  <si>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</si>
  <si>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</si>
  <si>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</si>
  <si>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</si>
  <si>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</si>
  <si>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</si>
  <si>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</si>
  <si>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</si>
  <si>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</si>
  <si>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</si>
  <si>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</si>
  <si>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</si>
  <si>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</si>
  <si>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</si>
  <si>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</si>
  <si>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</si>
  <si>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</si>
  <si>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</si>
  <si>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</si>
  <si>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</si>
  <si>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</si>
  <si>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</si>
  <si>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</si>
  <si>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</si>
  <si>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</si>
  <si>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</si>
  <si>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</si>
  <si>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</si>
  <si>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</si>
  <si>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</si>
  <si>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</si>
  <si>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</si>
  <si>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</si>
  <si>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</si>
  <si>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</si>
  <si>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</si>
  <si>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</si>
  <si>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</si>
  <si>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</si>
  <si>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</si>
  <si>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</si>
  <si>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</si>
  <si>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</si>
  <si>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</si>
  <si>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</si>
  <si>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</si>
  <si>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</si>
  <si>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</si>
  <si>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</si>
  <si>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</si>
  <si>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</si>
  <si>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</si>
  <si>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</si>
  <si>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</si>
  <si>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</si>
  <si>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</si>
  <si>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</si>
  <si>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</si>
  <si>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</si>
  <si>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</si>
  <si>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</si>
  <si>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</si>
  <si>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</si>
  <si>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</si>
  <si>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</si>
  <si>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</si>
  <si>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</si>
  <si>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</si>
  <si>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</si>
  <si>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</si>
  <si>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</si>
  <si>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</si>
  <si>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</si>
  <si>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</si>
  <si>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</si>
  <si>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</si>
  <si>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</si>
  <si>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</si>
  <si>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</si>
  <si>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</si>
  <si>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</si>
  <si>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</si>
  <si>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</si>
  <si>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</si>
  <si>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</si>
  <si>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</si>
  <si>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</si>
  <si>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</si>
  <si>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</si>
  <si>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</si>
  <si>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</si>
  <si>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</si>
  <si>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</si>
  <si>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</si>
  <si>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</si>
  <si>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</si>
  <si>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</si>
  <si>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</si>
  <si>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</si>
  <si>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</si>
  <si>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</si>
  <si>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</si>
  <si>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</si>
  <si>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</si>
  <si>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</si>
  <si>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</si>
  <si>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</si>
  <si>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</si>
  <si>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</si>
  <si>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</si>
  <si>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</si>
  <si>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</si>
  <si>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</si>
  <si>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</si>
  <si>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</si>
  <si>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</si>
  <si>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</si>
  <si>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</si>
  <si>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</si>
  <si>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</si>
  <si>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</si>
  <si>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</si>
  <si>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</si>
  <si>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</si>
  <si>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</si>
  <si>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</si>
  <si>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</si>
  <si>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</si>
  <si>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</si>
  <si>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</si>
  <si>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</si>
  <si>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</si>
  <si>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</si>
  <si>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</si>
  <si>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</si>
  <si>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</si>
  <si>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</si>
  <si>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</si>
  <si>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</si>
  <si>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</si>
  <si>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</si>
  <si>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</si>
  <si>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</si>
  <si>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</si>
  <si>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</si>
  <si>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</si>
  <si>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</si>
  <si>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</si>
  <si>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</si>
  <si>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</si>
  <si>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</si>
  <si>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</si>
  <si>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</si>
  <si>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</si>
  <si>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</si>
  <si>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</si>
  <si>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</si>
  <si>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</si>
  <si>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</si>
  <si>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</si>
  <si>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</si>
  <si>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</si>
  <si>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</si>
  <si>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</si>
  <si>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</si>
  <si>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</si>
  <si>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</si>
  <si>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</si>
  <si>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</si>
  <si>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</si>
  <si>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</si>
  <si>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</si>
  <si>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</si>
  <si>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</si>
  <si>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</si>
  <si>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</si>
  <si>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</si>
  <si>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</si>
  <si>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</si>
  <si>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</si>
  <si>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</si>
  <si>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</si>
  <si>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</si>
  <si>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</si>
  <si>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</si>
  <si>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</si>
  <si>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</si>
  <si>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</si>
  <si>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</si>
  <si>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</si>
  <si>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</si>
  <si>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</si>
  <si>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</si>
  <si>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</si>
  <si>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</si>
  <si>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</si>
  <si>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</si>
  <si>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</si>
  <si>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</si>
  <si>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</si>
  <si>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</si>
  <si>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</si>
  <si>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</si>
  <si>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</si>
  <si>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</si>
  <si>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</si>
  <si>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</si>
  <si>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</si>
  <si>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</si>
  <si>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</si>
  <si>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</si>
  <si>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</si>
  <si>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</si>
  <si>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</si>
  <si>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</si>
  <si>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</si>
  <si>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</si>
  <si>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</si>
  <si>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</si>
  <si>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</si>
  <si>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</si>
  <si>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</si>
  <si>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</si>
  <si>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</si>
  <si>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</si>
  <si>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</si>
  <si>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</si>
  <si>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</si>
  <si>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</si>
  <si>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</si>
  <si>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</si>
  <si>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</si>
  <si>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</si>
  <si>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</si>
  <si>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</si>
  <si>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</si>
  <si>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</si>
  <si>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</si>
  <si>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</si>
  <si>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</si>
  <si>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</si>
  <si>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</si>
  <si>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</si>
  <si>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</si>
  <si>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</si>
  <si>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</si>
  <si>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</si>
  <si>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</si>
  <si>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</si>
  <si>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</si>
  <si>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</si>
  <si>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</si>
  <si>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</si>
  <si>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</si>
  <si>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</si>
  <si>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</si>
  <si>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</si>
  <si>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</si>
  <si>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</si>
  <si>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</si>
  <si>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</si>
  <si>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</si>
  <si>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</si>
  <si>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</si>
  <si>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</si>
  <si>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</si>
  <si>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</si>
  <si>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</si>
  <si>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</si>
  <si>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</si>
  <si>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</si>
  <si>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</si>
  <si>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</si>
  <si>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</si>
  <si>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</si>
  <si>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</si>
  <si>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</si>
  <si>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</si>
  <si>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</si>
  <si>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</si>
  <si>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</si>
  <si>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</si>
  <si>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</si>
  <si>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</si>
  <si>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</si>
  <si>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</si>
  <si>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</si>
  <si>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</si>
  <si>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</si>
  <si>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</si>
  <si>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</si>
  <si>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</si>
  <si>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</si>
  <si>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</si>
  <si>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</si>
  <si>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</si>
  <si>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</si>
  <si>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</si>
  <si>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</si>
  <si>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</si>
  <si>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</si>
  <si>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</si>
  <si>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</si>
  <si>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</si>
  <si>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</si>
  <si>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</si>
  <si>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</si>
  <si>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</si>
  <si>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</si>
  <si>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</si>
  <si>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</si>
  <si>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</si>
  <si>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</si>
  <si>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</si>
  <si>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</si>
  <si>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</si>
  <si>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</si>
  <si>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</si>
  <si>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</si>
  <si>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</si>
  <si>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</si>
  <si>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</si>
  <si>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</si>
  <si>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</si>
  <si>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</si>
  <si>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</si>
  <si>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</si>
  <si>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</si>
  <si>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</si>
  <si>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</si>
  <si>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</si>
  <si>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</si>
  <si>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</si>
  <si>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</si>
  <si>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</si>
  <si>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</si>
  <si>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</si>
  <si>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</si>
  <si>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</si>
  <si>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</si>
  <si>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</si>
  <si>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</si>
  <si>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</si>
  <si>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</si>
  <si>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</si>
  <si>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</si>
  <si>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</si>
  <si>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</si>
  <si>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</si>
  <si>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</si>
  <si>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</si>
  <si>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</si>
  <si>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</si>
  <si>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</si>
  <si>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</si>
  <si>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</si>
  <si>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</si>
  <si>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</si>
  <si>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</si>
  <si>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</si>
  <si>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</si>
  <si>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</si>
  <si>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</si>
  <si>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</si>
  <si>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</si>
  <si>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</si>
  <si>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</si>
  <si>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</si>
  <si>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</si>
  <si>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</si>
  <si>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</si>
  <si>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</si>
  <si>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</si>
  <si>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</si>
  <si>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</si>
  <si>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</si>
  <si>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</si>
  <si>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</si>
  <si>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</si>
  <si>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</si>
  <si>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</si>
  <si>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</si>
  <si>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</si>
  <si>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</si>
  <si>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</si>
  <si>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</si>
  <si>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</si>
  <si>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</si>
  <si>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</si>
  <si>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</si>
  <si>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</si>
  <si>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</si>
  <si>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</si>
  <si>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</si>
  <si>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</si>
  <si>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</si>
  <si>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</si>
  <si>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</si>
  <si>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</si>
  <si>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</si>
  <si>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</si>
  <si>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</si>
  <si>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</si>
  <si>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</si>
  <si>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</si>
  <si>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</si>
  <si>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</si>
  <si>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</si>
  <si>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</si>
  <si>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</si>
  <si>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</si>
  <si>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</si>
  <si>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</si>
  <si>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</si>
  <si>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</si>
  <si>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</si>
  <si>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</si>
  <si>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</si>
  <si>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</si>
  <si>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</si>
  <si>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</si>
  <si>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</si>
  <si>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</si>
  <si>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</si>
  <si>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</si>
  <si>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</si>
  <si>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</si>
  <si>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</si>
  <si>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</si>
  <si>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</si>
  <si>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</si>
  <si>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</si>
  <si>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</si>
  <si>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</si>
  <si>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</si>
  <si>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</si>
  <si>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</si>
  <si>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</si>
  <si>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</si>
  <si>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</si>
  <si>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</si>
  <si>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</si>
  <si>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</si>
  <si>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</si>
  <si>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</si>
  <si>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</si>
  <si>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</si>
  <si>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</si>
  <si>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</si>
  <si>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</si>
  <si>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</si>
  <si>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</si>
  <si>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</si>
  <si>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</si>
  <si>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</si>
  <si>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</si>
  <si>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</si>
  <si>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</si>
  <si>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</si>
  <si>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</si>
  <si>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</si>
  <si>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</si>
  <si>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</si>
  <si>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</si>
  <si>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</si>
  <si>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</si>
  <si>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</si>
  <si>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</si>
  <si>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</si>
  <si>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</si>
  <si>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</si>
  <si>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</si>
  <si>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</si>
  <si>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</si>
  <si>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</si>
  <si>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</si>
  <si>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</si>
  <si>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</si>
  <si>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</si>
  <si>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</si>
  <si>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</si>
  <si>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</si>
  <si>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</si>
  <si>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</si>
  <si>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</si>
  <si>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</si>
  <si>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</si>
  <si>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</si>
  <si>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</si>
  <si>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</si>
  <si>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</si>
  <si>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</si>
  <si>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</si>
  <si>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</si>
  <si>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</si>
  <si>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</si>
  <si>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</si>
  <si>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</si>
  <si>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</si>
  <si>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</si>
  <si>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</si>
  <si>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</si>
  <si>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</si>
  <si>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</si>
  <si>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</si>
  <si>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</si>
  <si>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</si>
  <si>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</si>
  <si>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</si>
  <si>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</si>
  <si>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</si>
  <si>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</si>
  <si>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</si>
  <si>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</si>
  <si>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</si>
  <si>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</si>
  <si>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</si>
  <si>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</si>
  <si>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</si>
  <si>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</si>
  <si>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</si>
  <si>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</si>
  <si>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</si>
  <si>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</si>
  <si>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</si>
  <si>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</si>
  <si>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</si>
  <si>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</si>
  <si>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</si>
  <si>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</si>
  <si>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</si>
  <si>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</si>
  <si>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</si>
  <si>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</si>
  <si>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</si>
  <si>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</si>
  <si>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</si>
  <si>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</si>
  <si>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</si>
  <si>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</si>
  <si>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</si>
  <si>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</si>
  <si>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</si>
  <si>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</si>
  <si>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</si>
  <si>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</si>
  <si>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</si>
  <si>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</si>
  <si>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</si>
  <si>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</si>
  <si>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</si>
  <si>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</si>
  <si>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</si>
  <si>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</si>
  <si>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</si>
  <si>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</si>
  <si>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</si>
  <si>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</si>
  <si>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</si>
  <si>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</si>
  <si>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</si>
  <si>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</si>
  <si>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</si>
  <si>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</si>
  <si>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</si>
  <si>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</si>
  <si>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</si>
  <si>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</si>
  <si>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</si>
  <si>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</si>
  <si>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</si>
  <si>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</si>
  <si>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</si>
  <si>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</si>
  <si>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</si>
  <si>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</si>
  <si>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</si>
  <si>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</si>
  <si>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</si>
  <si>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</si>
  <si>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</si>
  <si>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</si>
  <si>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</si>
  <si>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</si>
  <si>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</si>
  <si>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</si>
  <si>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</si>
  <si>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</si>
  <si>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</si>
  <si>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</si>
  <si>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</si>
  <si>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</si>
  <si>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</si>
  <si>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</si>
  <si>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</si>
  <si>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</si>
  <si>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</si>
  <si>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</si>
  <si>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</si>
  <si>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</si>
  <si>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</si>
  <si>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</si>
  <si>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</si>
  <si>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</si>
  <si>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</si>
  <si>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</si>
  <si>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</si>
  <si>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</si>
  <si>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</si>
  <si>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</si>
  <si>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</si>
  <si>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</si>
  <si>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</si>
  <si>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</si>
  <si>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</si>
  <si>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</si>
  <si>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</si>
  <si>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</si>
  <si>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</si>
  <si>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</si>
  <si>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</si>
  <si>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</si>
  <si>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</si>
  <si>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</si>
  <si>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</si>
  <si>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</si>
  <si>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</si>
  <si>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</si>
  <si>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</si>
  <si>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</si>
  <si>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</si>
  <si>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</si>
  <si>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</si>
  <si>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</si>
  <si>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</si>
  <si>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</si>
  <si>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</si>
  <si>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</si>
  <si>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</si>
  <si>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</si>
  <si>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</si>
  <si>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</si>
  <si>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</si>
  <si>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</si>
  <si>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</si>
  <si>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</si>
  <si>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</si>
  <si>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</si>
  <si>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</si>
  <si>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</si>
  <si>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</si>
  <si>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</si>
  <si>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</si>
  <si>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</si>
  <si>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</si>
  <si>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</si>
  <si>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</si>
  <si>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</si>
  <si>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</si>
  <si>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</si>
  <si>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</si>
  <si>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</si>
  <si>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</si>
  <si>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</si>
  <si>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</si>
  <si>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</si>
  <si>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</si>
  <si>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</si>
  <si>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</si>
  <si>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</si>
  <si>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</si>
  <si>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</si>
  <si>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</si>
  <si>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</si>
  <si>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</si>
  <si>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</si>
  <si>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</si>
  <si>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</si>
  <si>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</si>
  <si>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</si>
  <si>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</si>
  <si>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</si>
  <si>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</si>
  <si>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</si>
  <si>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</si>
  <si>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</si>
  <si>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</si>
  <si>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</si>
  <si>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</si>
  <si>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</si>
  <si>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</si>
  <si>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</si>
  <si>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</si>
  <si>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</si>
  <si>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</si>
  <si>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</si>
  <si>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</si>
  <si>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</si>
  <si>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</si>
  <si>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</si>
  <si>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</si>
  <si>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</si>
  <si>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</si>
  <si>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</si>
  <si>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</si>
  <si>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</si>
  <si>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</si>
  <si>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</si>
  <si>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</si>
  <si>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</si>
  <si>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</si>
  <si>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</si>
  <si>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</si>
  <si>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</si>
  <si>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</si>
  <si>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</si>
  <si>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</si>
  <si>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</si>
  <si>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</si>
  <si>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</si>
  <si>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</si>
  <si>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</si>
  <si>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</si>
  <si>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</si>
  <si>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</si>
  <si>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</si>
  <si>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</si>
  <si>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</si>
  <si>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</si>
  <si>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</si>
  <si>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</si>
  <si>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</si>
  <si>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</si>
  <si>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</si>
  <si>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</si>
  <si>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</si>
  <si>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</si>
  <si>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</si>
  <si>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</si>
  <si>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</si>
  <si>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</si>
  <si>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</si>
  <si>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</si>
  <si>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</si>
  <si>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</si>
  <si>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</si>
  <si>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</si>
  <si>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</si>
  <si>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</si>
  <si>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</si>
  <si>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</si>
  <si>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</si>
  <si>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</si>
  <si>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</si>
  <si>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</si>
  <si>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</si>
  <si>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</si>
  <si>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</si>
  <si>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</si>
  <si>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</si>
  <si>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</si>
  <si>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</si>
  <si>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</si>
  <si>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</si>
  <si>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</si>
  <si>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</si>
  <si>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</si>
  <si>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</si>
  <si>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</si>
  <si>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</si>
  <si>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</si>
  <si>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</si>
  <si>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</si>
  <si>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</si>
  <si>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</si>
  <si>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</si>
  <si>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</si>
  <si>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</si>
  <si>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</si>
  <si>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</si>
  <si>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</si>
  <si>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</si>
  <si>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</si>
  <si>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</si>
  <si>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</si>
  <si>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</si>
  <si>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</si>
  <si>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</si>
  <si>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</si>
  <si>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</si>
  <si>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</si>
  <si>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</si>
  <si>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</si>
  <si>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</si>
  <si>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</si>
  <si>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</si>
  <si>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</si>
  <si>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</si>
  <si>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</si>
  <si>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</si>
  <si>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</si>
  <si>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</si>
  <si>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</si>
  <si>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</si>
  <si>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</si>
  <si>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</si>
  <si>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</si>
  <si>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</si>
  <si>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</si>
  <si>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</si>
  <si>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</si>
  <si>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</si>
  <si>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</si>
  <si>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</si>
  <si>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</si>
  <si>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</si>
  <si>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</si>
  <si>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</si>
  <si>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</si>
  <si>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</si>
  <si>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</si>
  <si>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</si>
  <si>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</si>
  <si>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</si>
  <si>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</si>
  <si>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</si>
  <si>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</si>
  <si>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</si>
  <si>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</si>
  <si>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</si>
  <si>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</si>
  <si>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</si>
  <si>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</si>
  <si>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</si>
  <si>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</si>
  <si>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</si>
  <si>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</si>
  <si>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</si>
  <si>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</si>
  <si>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</si>
  <si>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</si>
  <si>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</si>
  <si>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</si>
  <si>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</si>
  <si>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</si>
  <si>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</si>
  <si>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</si>
  <si>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</si>
  <si>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</si>
  <si>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</si>
  <si>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</si>
  <si>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</si>
  <si>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</si>
  <si>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</si>
  <si>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</si>
  <si>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</si>
  <si>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</si>
  <si>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</si>
  <si>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</si>
  <si>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</si>
  <si>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</si>
  <si>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</si>
  <si>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</si>
  <si>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</si>
  <si>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</si>
  <si>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</si>
  <si>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</si>
  <si>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</si>
  <si>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</si>
  <si>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</si>
  <si>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</si>
  <si>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</si>
  <si>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</si>
  <si>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</si>
  <si>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</si>
  <si>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</si>
  <si>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</si>
  <si>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</si>
  <si>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</si>
  <si>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</si>
  <si>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</si>
  <si>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</si>
  <si>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</si>
  <si>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</si>
  <si>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</si>
  <si>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</si>
  <si>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</si>
  <si>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</si>
  <si>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</si>
  <si>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</si>
  <si>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</si>
  <si>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</si>
  <si>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</si>
  <si>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</si>
  <si>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</si>
  <si>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</si>
  <si>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</si>
  <si>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</si>
  <si>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</si>
  <si>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</si>
  <si>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</si>
  <si>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</si>
  <si>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</si>
  <si>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</si>
  <si>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</si>
  <si>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</si>
  <si>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</si>
  <si>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</si>
  <si>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</si>
  <si>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</si>
  <si>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</si>
  <si>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</si>
  <si>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</si>
  <si>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</si>
  <si>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</si>
  <si>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</si>
  <si>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</si>
  <si>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</si>
  <si>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</si>
  <si>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</si>
  <si>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</si>
  <si>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</si>
  <si>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</si>
  <si>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</si>
  <si>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</si>
  <si>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</si>
  <si>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</si>
  <si>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</si>
  <si>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</si>
  <si>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</si>
  <si>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</si>
  <si>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</si>
  <si>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</si>
  <si>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</si>
  <si>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</si>
  <si>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</si>
  <si>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</si>
  <si>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</si>
  <si>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</si>
  <si>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</si>
  <si>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</si>
  <si>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</si>
  <si>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</si>
  <si>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</si>
  <si>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</si>
  <si>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</si>
  <si>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</si>
  <si>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</si>
  <si>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</si>
  <si>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</si>
  <si>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</si>
  <si>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</si>
  <si>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</si>
  <si>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</si>
  <si>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</si>
  <si>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</si>
  <si>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</si>
  <si>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</si>
  <si>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</si>
  <si>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</si>
  <si>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</si>
  <si>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</si>
  <si>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</si>
  <si>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</si>
  <si>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</si>
  <si>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</si>
  <si>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</si>
  <si>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</si>
  <si>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</si>
  <si>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</si>
  <si>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</si>
  <si>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</si>
  <si>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</si>
  <si>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</si>
  <si>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</si>
  <si>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</si>
  <si>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</si>
  <si>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</si>
  <si>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</si>
  <si>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</si>
  <si>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</si>
  <si>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</si>
  <si>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</si>
  <si>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</si>
  <si>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</si>
  <si>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</si>
  <si>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</si>
  <si>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</si>
  <si>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</si>
  <si>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</si>
  <si>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</si>
  <si>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</si>
  <si>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</si>
  <si>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</si>
  <si>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</si>
  <si>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</si>
  <si>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</si>
  <si>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</si>
  <si>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</si>
  <si>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</si>
  <si>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</si>
  <si>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</si>
  <si>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</si>
  <si>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</si>
  <si>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</si>
  <si>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</si>
  <si>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</si>
  <si>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</si>
  <si>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</si>
  <si>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</si>
  <si>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</si>
  <si>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</si>
  <si>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</si>
  <si>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</si>
  <si>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</si>
  <si>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</si>
  <si>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</si>
  <si>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</si>
  <si>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</si>
  <si>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</si>
  <si>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</si>
  <si>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</si>
  <si>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</si>
  <si>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</si>
  <si>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</si>
  <si>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</si>
  <si>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</si>
  <si>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</si>
  <si>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</si>
  <si>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</si>
  <si>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</si>
  <si>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</si>
  <si>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</si>
  <si>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</si>
  <si>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</si>
  <si>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</si>
  <si>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</si>
  <si>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</si>
  <si>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</si>
  <si>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</si>
  <si>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</si>
  <si>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</si>
  <si>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</si>
  <si>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</si>
  <si>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</si>
  <si>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</si>
  <si>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</si>
  <si>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</si>
  <si>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</si>
  <si>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</si>
  <si>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</si>
  <si>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</si>
  <si>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</si>
  <si>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</si>
  <si>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</si>
  <si>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</si>
  <si>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</si>
  <si>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</si>
  <si>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</si>
  <si>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</si>
  <si>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</si>
  <si>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</si>
  <si>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</si>
  <si>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</si>
  <si>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</si>
  <si>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</si>
  <si>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</si>
  <si>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</si>
  <si>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</si>
  <si>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</si>
  <si>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</si>
  <si>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</si>
  <si>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</si>
  <si>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</si>
  <si>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</si>
  <si>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</si>
  <si>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</si>
  <si>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</si>
  <si>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</si>
  <si>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</si>
  <si>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</si>
  <si>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</si>
  <si>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</si>
  <si>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</si>
  <si>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</si>
  <si>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</si>
  <si>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</si>
  <si>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</si>
  <si>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</si>
  <si>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</si>
  <si>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</si>
  <si>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</si>
  <si>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</si>
  <si>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</si>
  <si>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</si>
  <si>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</si>
  <si>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</si>
  <si>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</si>
  <si>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</si>
  <si>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</si>
  <si>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</si>
  <si>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</si>
  <si>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</si>
  <si>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</si>
  <si>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</si>
  <si>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</si>
  <si>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</si>
  <si>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</si>
  <si>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</si>
  <si>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</si>
  <si>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</si>
  <si>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</si>
  <si>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</si>
  <si>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</si>
  <si>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</si>
  <si>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</si>
  <si>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</si>
  <si>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</si>
  <si>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</si>
  <si>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</si>
  <si>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</si>
  <si>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</si>
  <si>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</si>
  <si>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</si>
  <si>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</si>
  <si>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</si>
  <si>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</si>
  <si>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</si>
  <si>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</si>
  <si>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</si>
  <si>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</si>
  <si>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</si>
  <si>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</si>
  <si>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</si>
  <si>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</si>
  <si>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</si>
  <si>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</si>
  <si>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</si>
  <si>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</si>
  <si>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</si>
  <si>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</si>
  <si>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</si>
  <si>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</si>
  <si>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</si>
  <si>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</si>
  <si>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</si>
  <si>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</si>
  <si>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</si>
  <si>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</si>
  <si>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</si>
  <si>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</si>
  <si>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</si>
  <si>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</si>
  <si>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</si>
  <si>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</si>
  <si>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</si>
  <si>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</si>
  <si>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</si>
  <si>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</si>
  <si>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</si>
  <si>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</si>
  <si>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</si>
  <si>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</si>
  <si>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</si>
  <si>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</si>
  <si>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</si>
  <si>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</si>
  <si>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</si>
  <si>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</si>
  <si>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</si>
  <si>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</si>
  <si>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</si>
  <si>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</si>
  <si>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</si>
  <si>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</si>
  <si>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</si>
  <si>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</si>
  <si>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</si>
  <si>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</si>
  <si>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</si>
  <si>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</si>
  <si>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</si>
  <si>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</si>
  <si>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</si>
  <si>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</si>
  <si>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</si>
  <si>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</si>
  <si>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</si>
  <si>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</si>
  <si>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</si>
  <si>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</si>
  <si>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</si>
  <si>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</si>
  <si>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</si>
  <si>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</si>
  <si>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</si>
  <si>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</si>
  <si>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</si>
  <si>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</si>
  <si>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</si>
  <si>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</si>
  <si>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</si>
  <si>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</si>
  <si>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</si>
  <si>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</si>
  <si>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</si>
  <si>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</si>
  <si>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</si>
  <si>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</si>
  <si>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</si>
  <si>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</si>
  <si>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</si>
  <si>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</si>
  <si>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</si>
  <si>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</si>
  <si>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</si>
  <si>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</si>
  <si>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</si>
  <si>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</si>
  <si>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</si>
  <si>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</si>
  <si>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</si>
  <si>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</si>
  <si>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</si>
  <si>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</si>
  <si>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</si>
  <si>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</si>
  <si>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</si>
  <si>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</si>
  <si>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</si>
  <si>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</si>
  <si>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</si>
  <si>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</si>
  <si>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</si>
  <si>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</si>
  <si>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</si>
  <si>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</si>
  <si>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</si>
  <si>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</si>
  <si>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</si>
  <si>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</si>
  <si>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</si>
  <si>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</si>
  <si>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</si>
  <si>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</si>
  <si>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</si>
  <si>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</si>
  <si>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</si>
  <si>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</si>
  <si>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</si>
  <si>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</si>
  <si>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</si>
  <si>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</si>
  <si>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</si>
  <si>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</si>
  <si>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</si>
  <si>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</si>
  <si>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</si>
  <si>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</si>
  <si>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</si>
  <si>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</si>
  <si>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</si>
  <si>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</si>
  <si>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</si>
  <si>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</si>
  <si>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</si>
  <si>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</si>
  <si>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</si>
  <si>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</si>
  <si>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</si>
  <si>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</si>
  <si>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</si>
  <si>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</si>
  <si>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</si>
  <si>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</si>
  <si>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</si>
  <si>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</si>
  <si>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</si>
  <si>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</si>
  <si>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</si>
  <si>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</si>
  <si>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</si>
  <si>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</si>
  <si>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</si>
  <si>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</si>
  <si>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</si>
  <si>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</si>
  <si>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</si>
  <si>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</si>
  <si>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</si>
  <si>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</si>
  <si>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</si>
  <si>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</si>
  <si>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</si>
  <si>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</si>
  <si>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</si>
  <si>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</si>
  <si>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</si>
  <si>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</si>
  <si>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</si>
  <si>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</si>
  <si>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</si>
  <si>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</si>
  <si>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</si>
  <si>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</si>
  <si>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</si>
  <si>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</si>
  <si>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</si>
  <si>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</si>
  <si>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</si>
  <si>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</si>
  <si>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</si>
  <si>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</si>
  <si>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</si>
  <si>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</si>
  <si>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</si>
  <si>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</si>
  <si>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</si>
  <si>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</si>
  <si>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</si>
  <si>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</si>
  <si>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</si>
  <si>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</si>
  <si>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</si>
  <si>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</si>
  <si>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</si>
  <si>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</si>
  <si>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</si>
  <si>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</si>
  <si>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</si>
  <si>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</si>
  <si>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</si>
  <si>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</si>
  <si>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</si>
  <si>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</si>
  <si>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</si>
  <si>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</si>
  <si>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</si>
  <si>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</si>
  <si>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</si>
  <si>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</si>
  <si>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</si>
  <si>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</si>
  <si>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</si>
  <si>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</si>
  <si>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</si>
  <si>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</si>
  <si>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</si>
  <si>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</si>
  <si>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</si>
  <si>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</si>
  <si>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</si>
  <si>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</si>
  <si>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</si>
  <si>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</si>
  <si>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</si>
  <si>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</si>
  <si>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</si>
  <si>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</si>
  <si>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</si>
  <si>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</si>
  <si>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</si>
  <si>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</si>
  <si>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</si>
  <si>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</si>
  <si>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</si>
  <si>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</si>
  <si>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</si>
  <si>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</si>
  <si>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</si>
  <si>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</si>
  <si>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</si>
  <si>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</si>
  <si>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</si>
  <si>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</si>
  <si>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</si>
  <si>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</si>
  <si>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</si>
  <si>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</si>
  <si>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</si>
  <si>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</si>
  <si>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</si>
  <si>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</si>
  <si>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</si>
  <si>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</si>
  <si>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</si>
  <si>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</si>
  <si>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</si>
  <si>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</si>
  <si>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</si>
  <si>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</si>
  <si>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</si>
  <si>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</si>
  <si>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</si>
  <si>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</si>
  <si>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</si>
  <si>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</si>
  <si>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</si>
  <si>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</si>
  <si>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</si>
  <si>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</si>
  <si>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</si>
  <si>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</si>
  <si>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</si>
  <si>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</si>
  <si>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</si>
  <si>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</si>
  <si>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</si>
  <si>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</si>
  <si>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</si>
  <si>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</si>
  <si>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</si>
  <si>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</si>
  <si>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</si>
  <si>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</si>
  <si>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</si>
  <si>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</si>
  <si>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</si>
  <si>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</si>
  <si>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</si>
  <si>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</si>
  <si>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</si>
  <si>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</si>
  <si>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</si>
  <si>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</si>
  <si>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</si>
  <si>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</si>
  <si>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</si>
  <si>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</si>
  <si>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</si>
  <si>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</si>
  <si>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</si>
  <si>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</si>
  <si>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</si>
  <si>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</si>
  <si>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</si>
  <si>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</si>
  <si>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</si>
  <si>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</si>
  <si>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</si>
  <si>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</si>
  <si>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</si>
  <si>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</si>
  <si>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</si>
  <si>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</si>
  <si>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</si>
  <si>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</si>
  <si>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</si>
  <si>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</si>
  <si>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</si>
  <si>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</si>
  <si>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</si>
  <si>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</si>
  <si>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</si>
  <si>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</si>
  <si>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</si>
  <si>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</si>
  <si>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</si>
  <si>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</si>
  <si>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</si>
  <si>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</si>
  <si>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</si>
  <si>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</si>
  <si>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</si>
  <si>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</si>
  <si>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</si>
  <si>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</si>
  <si>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</si>
  <si>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</si>
  <si>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</si>
  <si>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</si>
  <si>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</si>
  <si>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</si>
  <si>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</si>
  <si>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</si>
  <si>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</si>
  <si>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</si>
  <si>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</si>
  <si>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</si>
  <si>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</si>
  <si>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</si>
  <si>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</si>
  <si>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</si>
  <si>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</si>
  <si>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</si>
  <si>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</si>
  <si>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</si>
  <si>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</si>
  <si>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</si>
  <si>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</si>
  <si>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</si>
  <si>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</si>
  <si>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</si>
  <si>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</si>
  <si>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</si>
  <si>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</si>
  <si>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</si>
  <si>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</si>
  <si>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</si>
  <si>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</si>
  <si>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</si>
  <si>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</si>
  <si>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</si>
  <si>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</si>
  <si>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</si>
  <si>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</si>
  <si>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</si>
  <si>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</si>
  <si>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</si>
  <si>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</si>
  <si>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</si>
  <si>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</si>
  <si>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</si>
  <si>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</si>
  <si>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</si>
  <si>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</si>
  <si>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</si>
  <si>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</si>
  <si>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</si>
  <si>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</si>
  <si>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</si>
  <si>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</si>
  <si>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</si>
  <si>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</si>
  <si>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</si>
  <si>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</si>
  <si>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</si>
  <si>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</si>
  <si>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</si>
  <si>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</si>
  <si>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</si>
  <si>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</si>
  <si>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</si>
  <si>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</si>
  <si>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</si>
  <si>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</si>
  <si>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</si>
  <si>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</si>
  <si>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</si>
  <si>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</si>
  <si>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</si>
  <si>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</si>
  <si>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</si>
  <si>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</si>
  <si>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</si>
  <si>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</si>
  <si>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</si>
  <si>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</si>
  <si>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</si>
  <si>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</si>
  <si>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</si>
  <si>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</si>
  <si>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</si>
  <si>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</si>
  <si>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</si>
  <si>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</si>
  <si>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</si>
  <si>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</si>
  <si>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</si>
  <si>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</si>
  <si>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</si>
  <si>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</si>
  <si>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</si>
  <si>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</si>
  <si>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</si>
  <si>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</si>
  <si>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</si>
  <si>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</si>
  <si>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</si>
  <si>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</si>
  <si>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</si>
  <si>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</si>
  <si>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</si>
  <si>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</si>
  <si>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</si>
  <si>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</si>
  <si>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</si>
  <si>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</si>
  <si>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</si>
  <si>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</si>
  <si>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</si>
  <si>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</si>
  <si>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</si>
  <si>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</si>
  <si>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</si>
  <si>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</si>
  <si>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</si>
  <si>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</si>
  <si>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</si>
  <si>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</si>
  <si>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</si>
  <si>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</si>
  <si>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</si>
  <si>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</si>
  <si>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</si>
  <si>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</si>
  <si>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</si>
  <si>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</si>
  <si>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</si>
  <si>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</si>
  <si>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</si>
  <si>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</si>
  <si>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</si>
  <si>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</si>
  <si>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</si>
  <si>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</si>
  <si>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</si>
  <si>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</si>
  <si>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</si>
  <si>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</si>
  <si>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</si>
  <si>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</si>
  <si>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</si>
  <si>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</si>
  <si>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</si>
  <si>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</si>
  <si>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</si>
  <si>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</si>
  <si>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</si>
  <si>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</si>
  <si>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</si>
  <si>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</si>
  <si>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</si>
  <si>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</si>
  <si>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</si>
  <si>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</si>
  <si>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</si>
  <si>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</si>
  <si>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</si>
  <si>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</si>
  <si>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</si>
  <si>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</si>
  <si>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</si>
  <si>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</si>
  <si>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</si>
  <si>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</si>
  <si>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</si>
  <si>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</si>
  <si>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</si>
  <si>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</si>
  <si>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</si>
  <si>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</si>
  <si>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</si>
  <si>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</si>
  <si>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</si>
  <si>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</si>
  <si>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</si>
  <si>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</si>
  <si>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</si>
  <si>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</si>
  <si>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</si>
  <si>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</si>
  <si>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</si>
  <si>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</si>
  <si>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</si>
  <si>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</si>
  <si>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</si>
  <si>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</si>
  <si>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</si>
  <si>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</si>
  <si>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</si>
  <si>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</si>
  <si>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</si>
  <si>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</si>
  <si>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</si>
  <si>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</si>
  <si>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</si>
  <si>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</si>
  <si>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</si>
  <si>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</si>
  <si>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</si>
  <si>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</si>
  <si>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</si>
  <si>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</si>
  <si>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</si>
  <si>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</si>
  <si>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</si>
  <si>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</si>
  <si>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</si>
  <si>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</si>
  <si>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</si>
  <si>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</si>
  <si>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</si>
  <si>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</si>
  <si>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</si>
  <si>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</si>
  <si>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</si>
  <si>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</si>
  <si>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</si>
  <si>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</si>
  <si>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</si>
  <si>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</si>
  <si>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</si>
  <si>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</si>
  <si>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</si>
  <si>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</si>
  <si>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</si>
  <si>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</si>
  <si>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</si>
  <si>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</si>
  <si>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</si>
  <si>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</si>
  <si>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</si>
  <si>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</si>
  <si>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</si>
  <si>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</si>
  <si>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</si>
  <si>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</si>
  <si>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</si>
  <si>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</si>
  <si>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</si>
  <si>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</si>
  <si>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</si>
  <si>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</si>
  <si>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</si>
  <si>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</si>
  <si>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</si>
  <si>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</si>
  <si>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</si>
  <si>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</si>
  <si>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</si>
  <si>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</si>
  <si>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</si>
  <si>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</si>
  <si>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</si>
  <si>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</si>
  <si>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</si>
  <si>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</si>
  <si>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</si>
  <si>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</si>
  <si>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</si>
  <si>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</si>
  <si>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</si>
  <si>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</si>
  <si>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</si>
  <si>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</si>
  <si>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</si>
  <si>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</si>
  <si>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</si>
  <si>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</si>
  <si>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</si>
  <si>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</si>
  <si>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</si>
  <si>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</si>
  <si>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</si>
  <si>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</si>
  <si>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</si>
  <si>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</si>
  <si>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</si>
  <si>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</si>
  <si>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</si>
  <si>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</si>
  <si>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</si>
  <si>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</si>
  <si>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</si>
  <si>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</si>
  <si>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</si>
  <si>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</si>
  <si>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</si>
  <si>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</si>
  <si>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</si>
  <si>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</si>
  <si>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</si>
  <si>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</si>
  <si>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</si>
  <si>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</si>
  <si>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</si>
  <si>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</si>
  <si>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</si>
  <si>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</si>
  <si>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</si>
  <si>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</si>
  <si>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</si>
  <si>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</si>
  <si>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</si>
  <si>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</si>
  <si>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</si>
  <si>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</si>
  <si>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</si>
  <si>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</si>
  <si>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</si>
  <si>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</si>
  <si>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</si>
  <si>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</si>
  <si>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</si>
  <si>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</si>
  <si>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</si>
  <si>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</si>
  <si>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</si>
  <si>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</si>
  <si>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</si>
  <si>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</si>
  <si>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</si>
  <si>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</si>
  <si>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</si>
  <si>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</si>
  <si>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</si>
  <si>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</si>
  <si>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</si>
  <si>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</si>
  <si>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</si>
  <si>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</si>
  <si>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</si>
  <si>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</si>
  <si>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</si>
  <si>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</si>
  <si>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</si>
  <si>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</si>
  <si>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</si>
  <si>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</si>
  <si>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</si>
  <si>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</si>
  <si>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</si>
  <si>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</si>
  <si>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</si>
  <si>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</si>
  <si>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</si>
  <si>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</si>
  <si>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</si>
  <si>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</si>
  <si>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</si>
  <si>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</si>
  <si>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</si>
  <si>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</si>
  <si>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</si>
  <si>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</si>
  <si>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</si>
  <si>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</si>
  <si>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</si>
  <si>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</si>
  <si>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</si>
  <si>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</si>
  <si>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</si>
  <si>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</si>
  <si>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</si>
  <si>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</si>
  <si>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</si>
  <si>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</si>
  <si>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</si>
  <si>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</si>
  <si>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</si>
  <si>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</si>
  <si>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</si>
  <si>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</si>
  <si>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</si>
  <si>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</si>
  <si>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</si>
  <si>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</si>
  <si>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</si>
  <si>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</si>
  <si>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</si>
  <si>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</si>
  <si>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</si>
  <si>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</si>
  <si>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</si>
  <si>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</si>
  <si>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</si>
  <si>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</si>
  <si>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</si>
  <si>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</si>
  <si>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</si>
  <si>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</si>
  <si>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</si>
  <si>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</si>
  <si>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</si>
  <si>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</si>
  <si>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</si>
  <si>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</si>
  <si>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</si>
  <si>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</si>
  <si>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</si>
  <si>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</si>
  <si>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</si>
  <si>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</si>
  <si>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</si>
  <si>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</si>
  <si>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</si>
  <si>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</si>
  <si>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</si>
  <si>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</si>
  <si>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</si>
  <si>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</si>
  <si>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</si>
  <si>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</si>
  <si>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</si>
  <si>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</si>
  <si>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</si>
  <si>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</si>
  <si>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</si>
  <si>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</si>
  <si>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</si>
  <si>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</si>
  <si>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</si>
  <si>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</si>
  <si>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</si>
  <si>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</si>
  <si>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</si>
  <si>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</si>
  <si>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</si>
  <si>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</si>
  <si>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</si>
  <si>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</si>
  <si>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</si>
  <si>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</si>
  <si>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</si>
  <si>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</si>
  <si>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</si>
  <si>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</si>
  <si>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</si>
  <si>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</si>
  <si>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</si>
  <si>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</si>
  <si>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</si>
  <si>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</si>
  <si>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</si>
  <si>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</si>
  <si>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</si>
  <si>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</si>
  <si>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</si>
  <si>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</si>
  <si>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</si>
  <si>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</si>
  <si>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</si>
  <si>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</si>
  <si>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</si>
  <si>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</si>
  <si>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</si>
  <si>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</si>
  <si>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</si>
  <si>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</si>
  <si>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</si>
  <si>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</si>
  <si>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</si>
  <si>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</si>
  <si>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</si>
  <si>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</si>
  <si>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</si>
  <si>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</si>
  <si>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</si>
  <si>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</si>
  <si>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</si>
  <si>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</si>
  <si>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</si>
  <si>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</si>
  <si>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</si>
  <si>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</si>
  <si>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</si>
  <si>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</si>
  <si>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</si>
  <si>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</si>
  <si>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</si>
  <si>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</si>
  <si>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</si>
  <si>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</si>
  <si>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</si>
  <si>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</si>
  <si>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</si>
  <si>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</si>
  <si>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</si>
  <si>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</si>
  <si>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</si>
  <si>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</si>
  <si>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</si>
  <si>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</si>
  <si>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</si>
  <si>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</si>
  <si>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</si>
  <si>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</si>
  <si>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</si>
  <si>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</si>
  <si>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</si>
  <si>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</si>
  <si>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</si>
  <si>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</si>
  <si>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</si>
  <si>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</si>
  <si>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</si>
  <si>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</si>
  <si>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</si>
  <si>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</si>
  <si>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</si>
  <si>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</si>
  <si>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</si>
  <si>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</si>
  <si>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</si>
  <si>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</si>
  <si>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</si>
  <si>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</si>
  <si>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</si>
  <si>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</si>
  <si>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</si>
  <si>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</si>
  <si>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</si>
  <si>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</si>
  <si>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</si>
  <si>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</si>
  <si>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</si>
  <si>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</si>
  <si>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</si>
  <si>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</si>
  <si>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</si>
  <si>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</si>
  <si>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</si>
  <si>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</si>
  <si>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</si>
  <si>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</si>
  <si>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</si>
  <si>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</si>
  <si>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</si>
  <si>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</si>
  <si>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</si>
  <si>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</si>
  <si>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</si>
  <si>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</si>
  <si>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</si>
  <si>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</si>
  <si>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</si>
  <si>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</si>
  <si>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</si>
  <si>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</si>
  <si>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</si>
  <si>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</si>
  <si>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</si>
  <si>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</si>
  <si>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</si>
  <si>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</si>
  <si>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</si>
  <si>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</si>
  <si>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</si>
  <si>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</si>
  <si>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</si>
  <si>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</si>
  <si>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</si>
  <si>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</si>
  <si>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</si>
  <si>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</si>
  <si>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</si>
  <si>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</si>
  <si>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</si>
  <si>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</si>
  <si>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</si>
  <si>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</si>
  <si>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</si>
  <si>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</si>
  <si>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</si>
  <si>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</si>
  <si>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</si>
  <si>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</si>
  <si>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</si>
  <si>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</si>
  <si>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</si>
  <si>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</si>
  <si>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</si>
  <si>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</si>
  <si>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</si>
  <si>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</si>
  <si>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</si>
  <si>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</si>
  <si>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</si>
  <si>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</si>
  <si>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</si>
  <si>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</si>
  <si>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</si>
  <si>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</si>
  <si>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</si>
  <si>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</si>
  <si>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</si>
  <si>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</si>
  <si>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</si>
  <si>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</si>
  <si>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</si>
  <si>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</si>
  <si>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</si>
  <si>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</si>
  <si>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</si>
  <si>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</si>
  <si>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</si>
  <si>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</si>
  <si>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</si>
  <si>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</si>
  <si>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</si>
  <si>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</si>
  <si>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</si>
  <si>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</si>
  <si>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</si>
  <si>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</si>
  <si>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</si>
  <si>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</si>
  <si>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</si>
  <si>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</si>
  <si>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</si>
  <si>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</si>
  <si>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</si>
  <si>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</si>
  <si>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</si>
  <si>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</si>
  <si>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</si>
  <si>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</si>
  <si>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</si>
  <si>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</si>
  <si>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</si>
  <si>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</si>
  <si>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</si>
  <si>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</si>
  <si>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</si>
  <si>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</si>
  <si>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</si>
  <si>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</si>
  <si>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</si>
  <si>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</si>
  <si>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</si>
  <si>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</si>
  <si>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</si>
  <si>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</si>
  <si>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</si>
  <si>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</si>
  <si>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</si>
  <si>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</si>
  <si>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</si>
  <si>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</si>
  <si>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</si>
  <si>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</si>
  <si>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</si>
  <si>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</si>
  <si>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</si>
  <si>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</si>
  <si>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</si>
  <si>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</si>
  <si>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</si>
  <si>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</si>
  <si>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</si>
  <si>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</si>
  <si>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</si>
  <si>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</si>
  <si>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</si>
  <si>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</si>
  <si>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</si>
  <si>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</si>
  <si>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</si>
  <si>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</si>
  <si>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</si>
  <si>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</si>
  <si>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</si>
  <si>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</si>
  <si>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</si>
  <si>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</si>
  <si>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</si>
  <si>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</si>
  <si>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</si>
  <si>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</si>
  <si>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</si>
  <si>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</si>
  <si>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</si>
  <si>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</si>
  <si>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</si>
  <si>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</si>
  <si>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</si>
  <si>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</si>
  <si>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</si>
  <si>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</si>
  <si>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</si>
  <si>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</si>
  <si>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</si>
  <si>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</si>
  <si>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</si>
  <si>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</si>
  <si>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</si>
  <si>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</si>
  <si>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</si>
  <si>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</si>
  <si>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</si>
  <si>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</si>
  <si>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</si>
  <si>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</si>
  <si>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</si>
  <si>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</si>
  <si>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</si>
  <si>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</si>
  <si>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</si>
  <si>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</si>
  <si>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</si>
  <si>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</si>
  <si>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</si>
  <si>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</si>
  <si>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</si>
  <si>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</si>
  <si>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</si>
  <si>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</si>
  <si>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</si>
  <si>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</si>
  <si>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</si>
  <si>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</si>
  <si>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</si>
  <si>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</si>
  <si>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</si>
  <si>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</si>
  <si>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</si>
  <si>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</si>
  <si>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</si>
  <si>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</si>
  <si>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</si>
  <si>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</si>
  <si>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</si>
  <si>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</si>
  <si>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</si>
  <si>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</si>
  <si>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</si>
  <si>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</si>
  <si>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</si>
  <si>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</si>
  <si>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</si>
  <si>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</si>
  <si>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</si>
  <si>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</si>
  <si>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</si>
  <si>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</si>
  <si>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</si>
  <si>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</si>
  <si>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</si>
  <si>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</si>
  <si>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</si>
  <si>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</si>
  <si>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</si>
  <si>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</si>
  <si>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</si>
  <si>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</si>
  <si>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</si>
  <si>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</si>
  <si>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</si>
  <si>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</si>
  <si>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</si>
  <si>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</si>
  <si>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</si>
  <si>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</si>
  <si>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</si>
  <si>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</si>
  <si>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</si>
  <si>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</si>
  <si>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</si>
  <si>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</si>
  <si>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</si>
  <si>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</si>
  <si>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</si>
  <si>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</si>
  <si>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</si>
  <si>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</si>
  <si>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</si>
  <si>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</si>
  <si>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</si>
  <si>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</si>
  <si>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</si>
  <si>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</si>
  <si>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</si>
  <si>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</si>
  <si>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</si>
  <si>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</si>
  <si>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</si>
  <si>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</si>
  <si>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</si>
  <si>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</si>
  <si>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</si>
  <si>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</si>
  <si>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</si>
  <si>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</si>
  <si>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</si>
  <si>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</si>
  <si>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</si>
  <si>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</si>
  <si>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</si>
  <si>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</si>
  <si>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</si>
  <si>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</si>
  <si>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</si>
  <si>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</si>
  <si>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</si>
  <si>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</si>
  <si>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</si>
  <si>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</si>
  <si>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</si>
  <si>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</si>
  <si>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</si>
  <si>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</si>
  <si>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</si>
  <si>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</si>
  <si>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</si>
  <si>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</si>
  <si>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</si>
  <si>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</si>
  <si>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</si>
  <si>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</si>
  <si>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</si>
  <si>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</si>
  <si>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</si>
  <si>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</si>
  <si>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</si>
  <si>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</si>
  <si>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</si>
  <si>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</si>
  <si>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</si>
  <si>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</si>
  <si>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</si>
  <si>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</si>
  <si>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</si>
  <si>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</si>
  <si>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</si>
  <si>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</si>
  <si>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</si>
  <si>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</si>
  <si>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</si>
  <si>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</si>
  <si>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</si>
  <si>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</si>
  <si>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</si>
  <si>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</si>
  <si>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</si>
  <si>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</si>
  <si>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</si>
  <si>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</si>
  <si>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</si>
  <si>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</si>
  <si>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</si>
  <si>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</si>
  <si>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</si>
  <si>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</si>
  <si>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</si>
  <si>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</si>
  <si>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</si>
  <si>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</si>
  <si>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</si>
  <si>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</si>
  <si>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</si>
  <si>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</si>
  <si>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</si>
  <si>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</si>
  <si>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</si>
  <si>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</si>
  <si>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</si>
  <si>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</si>
  <si>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</si>
  <si>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</si>
  <si>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</si>
  <si>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</si>
  <si>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</si>
  <si>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</si>
  <si>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</si>
  <si>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</si>
  <si>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</si>
  <si>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</si>
  <si>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</si>
  <si>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</si>
  <si>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</si>
  <si>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</si>
  <si>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</si>
  <si>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</si>
  <si>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</si>
  <si>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</si>
  <si>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</si>
  <si>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</si>
  <si>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</si>
  <si>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</si>
  <si>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</si>
  <si>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</si>
  <si>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</si>
  <si>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</si>
  <si>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</si>
  <si>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</si>
  <si>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</si>
  <si>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</si>
  <si>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</si>
  <si>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</si>
  <si>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</si>
  <si>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</si>
  <si>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</si>
  <si>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</si>
  <si>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</si>
  <si>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</si>
  <si>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</si>
  <si>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</si>
  <si>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</si>
  <si>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</si>
  <si>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</si>
  <si>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</si>
  <si>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</si>
  <si>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</si>
  <si>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</si>
  <si>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</si>
  <si>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</si>
  <si>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</si>
  <si>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</si>
  <si>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</si>
  <si>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</si>
  <si>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</si>
  <si>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</si>
  <si>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</si>
  <si>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</si>
  <si>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</si>
  <si>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</si>
  <si>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</si>
  <si>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</si>
  <si>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</si>
  <si>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</si>
  <si>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</si>
  <si>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</si>
  <si>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</si>
  <si>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</si>
  <si>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</si>
  <si>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</si>
  <si>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</si>
  <si>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</si>
  <si>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</si>
  <si>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</si>
  <si>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</si>
  <si>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</si>
  <si>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</si>
  <si>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</si>
  <si>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</si>
  <si>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</si>
  <si>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</si>
  <si>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</si>
  <si>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</si>
  <si>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</si>
  <si>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</si>
  <si>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</si>
  <si>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</si>
  <si>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</si>
  <si>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</si>
  <si>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</si>
  <si>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</si>
  <si>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</si>
  <si>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</si>
  <si>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</si>
  <si>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</si>
  <si>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</si>
  <si>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</si>
  <si>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</si>
  <si>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</si>
  <si>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</si>
  <si>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</si>
  <si>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</si>
  <si>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</si>
  <si>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</si>
  <si>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</si>
  <si>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</si>
  <si>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</si>
  <si>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</si>
  <si>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</si>
  <si>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</si>
  <si>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</si>
  <si>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</si>
  <si>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</si>
  <si>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</si>
  <si>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</si>
  <si>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</si>
  <si>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</si>
  <si>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</si>
  <si>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</si>
  <si>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</si>
  <si>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</si>
  <si>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</si>
  <si>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</si>
  <si>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</si>
  <si>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</si>
  <si>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</si>
  <si>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</si>
  <si>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</si>
  <si>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</si>
  <si>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</si>
  <si>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</si>
  <si>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</si>
  <si>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</si>
  <si>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</si>
  <si>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</si>
  <si>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</si>
  <si>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</si>
  <si>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</si>
  <si>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</si>
  <si>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</si>
  <si>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</si>
  <si>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</si>
  <si>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</si>
  <si>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</si>
  <si>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</si>
  <si>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</si>
  <si>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</si>
  <si>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</si>
  <si>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</si>
  <si>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</si>
  <si>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</si>
  <si>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</si>
  <si>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</si>
  <si>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</si>
  <si>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</si>
  <si>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</si>
  <si>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</si>
  <si>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</si>
  <si>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</si>
  <si>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</si>
  <si>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</si>
  <si>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</si>
  <si>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</si>
  <si>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</si>
  <si>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</si>
  <si>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</si>
  <si>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</si>
  <si>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</si>
  <si>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</si>
  <si>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</si>
  <si>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</si>
  <si>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</si>
  <si>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</si>
  <si>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</si>
  <si>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</si>
  <si>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</si>
  <si>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</si>
  <si>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</si>
  <si>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</si>
  <si>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</si>
  <si>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</si>
  <si>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</si>
  <si>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</si>
  <si>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</si>
  <si>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</si>
  <si>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</si>
  <si>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</si>
  <si>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</si>
  <si>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</si>
  <si>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</si>
  <si>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</si>
  <si>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</si>
  <si>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</si>
  <si>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</si>
  <si>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</si>
  <si>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</si>
  <si>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</si>
  <si>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</si>
  <si>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</si>
  <si>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</si>
  <si>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</si>
  <si>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</si>
  <si>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</si>
  <si>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</si>
  <si>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</si>
  <si>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</si>
  <si>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</si>
  <si>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</si>
  <si>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</si>
  <si>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</si>
  <si>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</si>
  <si>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</si>
  <si>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</si>
  <si>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</si>
  <si>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</si>
  <si>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</si>
  <si>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</si>
  <si>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</si>
  <si>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</si>
  <si>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</si>
  <si>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</si>
  <si>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</si>
  <si>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</si>
  <si>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</si>
  <si>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</si>
  <si>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</si>
  <si>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</si>
  <si>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</si>
  <si>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</si>
  <si>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</si>
  <si>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</si>
  <si>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</si>
  <si>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</si>
  <si>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</si>
  <si>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</si>
  <si>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</si>
  <si>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</si>
  <si>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</si>
  <si>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</si>
  <si>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</si>
  <si>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</si>
  <si>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</si>
  <si>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</si>
  <si>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</si>
  <si>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</si>
  <si>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</si>
  <si>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</si>
  <si>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</si>
  <si>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</si>
  <si>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</si>
  <si>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</si>
  <si>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</si>
  <si>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</si>
  <si>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</si>
  <si>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</si>
  <si>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</si>
  <si>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</si>
  <si>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</si>
  <si>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</si>
  <si>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</si>
  <si>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</si>
  <si>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</si>
  <si>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</si>
  <si>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</si>
  <si>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</si>
  <si>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</si>
  <si>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</si>
  <si>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</si>
  <si>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</si>
  <si>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</si>
  <si>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</si>
  <si>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</si>
  <si>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</si>
  <si>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</si>
  <si>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</si>
  <si>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</si>
  <si>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</si>
  <si>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</si>
  <si>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</si>
  <si>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</si>
  <si>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</si>
  <si>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</si>
  <si>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</si>
  <si>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</si>
  <si>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</si>
  <si>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</si>
  <si>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</si>
  <si>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</si>
  <si>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</si>
  <si>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</si>
  <si>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</si>
  <si>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</si>
  <si>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</si>
  <si>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</si>
  <si>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</si>
  <si>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</si>
  <si>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</si>
  <si>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</si>
  <si>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</si>
  <si>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</si>
  <si>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</si>
  <si>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</si>
  <si>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</si>
  <si>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</si>
  <si>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</si>
  <si>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</si>
  <si>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</si>
  <si>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</si>
  <si>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</si>
  <si>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</si>
  <si>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</si>
  <si>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</si>
  <si>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</si>
  <si>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</si>
  <si>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</si>
  <si>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</si>
  <si>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</si>
  <si>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</si>
  <si>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</si>
  <si>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</si>
  <si>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</si>
  <si>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</si>
  <si>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</si>
  <si>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</si>
  <si>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</si>
  <si>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</si>
  <si>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</si>
  <si>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</si>
  <si>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</si>
  <si>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</si>
  <si>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</si>
  <si>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</si>
  <si>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</si>
  <si>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</si>
  <si>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</si>
  <si>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</si>
  <si>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</si>
  <si>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</si>
  <si>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</si>
  <si>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</si>
  <si>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</si>
  <si>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</si>
  <si>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</si>
  <si>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</si>
  <si>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</si>
  <si>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</si>
  <si>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</si>
  <si>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</si>
  <si>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</si>
  <si>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</si>
  <si>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</si>
  <si>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</si>
  <si>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</si>
  <si>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</si>
  <si>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</si>
  <si>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</si>
  <si>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</si>
  <si>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</si>
  <si>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</si>
  <si>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</si>
  <si>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</si>
  <si>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</si>
  <si>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</si>
  <si>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</si>
  <si>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</si>
  <si>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</si>
  <si>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</si>
  <si>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</si>
  <si>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</si>
  <si>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</si>
  <si>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</si>
  <si>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</si>
  <si>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</si>
  <si>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</si>
  <si>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</si>
  <si>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</si>
  <si>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</si>
  <si>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</si>
  <si>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</si>
  <si>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</si>
  <si>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</si>
  <si>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</si>
  <si>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</si>
  <si>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</si>
  <si>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</si>
  <si>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</si>
  <si>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</si>
  <si>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</si>
  <si>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</si>
  <si>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</si>
  <si>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</si>
  <si>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</si>
  <si>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</si>
  <si>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</si>
  <si>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</si>
  <si>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</si>
  <si>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</si>
  <si>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</si>
  <si>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</si>
  <si>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</si>
  <si>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</si>
  <si>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</si>
  <si>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</si>
  <si>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</si>
  <si>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</si>
  <si>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</si>
  <si>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</si>
  <si>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</si>
  <si>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</si>
  <si>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</si>
  <si>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</si>
  <si>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</si>
  <si>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</si>
  <si>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</si>
  <si>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</si>
  <si>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</si>
  <si>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</si>
  <si>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</si>
  <si>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</si>
  <si>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</si>
  <si>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</si>
  <si>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</si>
  <si>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</si>
  <si>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</si>
  <si>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</si>
  <si>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</si>
  <si>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</si>
  <si>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</si>
  <si>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</si>
  <si>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</si>
  <si>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</si>
  <si>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</si>
  <si>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</si>
  <si>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</si>
  <si>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</si>
  <si>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</si>
  <si>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</si>
  <si>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</si>
  <si>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</si>
  <si>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</si>
  <si>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</si>
  <si>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</si>
  <si>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</si>
  <si>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</si>
  <si>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</si>
  <si>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</si>
  <si>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</si>
  <si>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</si>
  <si>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</si>
  <si>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</si>
  <si>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</si>
  <si>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</si>
  <si>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</si>
  <si>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</si>
  <si>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</si>
  <si>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</si>
  <si>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</si>
  <si>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</si>
  <si>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</si>
  <si>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</si>
  <si>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</si>
  <si>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</si>
  <si>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</si>
  <si>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</si>
  <si>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</si>
  <si>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</si>
  <si>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</si>
  <si>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</si>
  <si>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</si>
  <si>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</si>
  <si>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</si>
  <si>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</si>
  <si>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</si>
  <si>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</si>
  <si>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</si>
  <si>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</si>
  <si>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</si>
  <si>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</si>
  <si>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</si>
  <si>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</si>
  <si>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</si>
  <si>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</si>
  <si>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</si>
  <si>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</si>
  <si>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</si>
  <si>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</si>
  <si>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</si>
  <si>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</si>
  <si>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</si>
  <si>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</si>
  <si>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</si>
  <si>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</si>
  <si>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</si>
  <si>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</si>
  <si>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</si>
  <si>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</si>
  <si>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</si>
  <si>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</si>
  <si>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</si>
  <si>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</si>
  <si>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</si>
  <si>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</si>
  <si>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</si>
  <si>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</si>
  <si>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</si>
  <si>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</si>
  <si>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</si>
  <si>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</si>
  <si>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</si>
  <si>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</si>
  <si>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</si>
  <si>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</si>
  <si>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</si>
  <si>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</si>
  <si>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</si>
  <si>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</si>
  <si>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</si>
  <si>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</si>
  <si>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</si>
  <si>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</si>
  <si>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</si>
  <si>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</si>
  <si>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</si>
  <si>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</si>
  <si>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</si>
  <si>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</si>
  <si>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</si>
  <si>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</si>
  <si>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</si>
  <si>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</si>
  <si>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</si>
  <si>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</si>
  <si>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</si>
  <si>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</si>
  <si>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</si>
  <si>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</si>
  <si>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</si>
  <si>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</si>
  <si>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</si>
  <si>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</si>
  <si>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</si>
  <si>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</si>
  <si>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</si>
  <si>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</si>
  <si>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</si>
  <si>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</si>
  <si>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</si>
  <si>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</si>
  <si>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</si>
  <si>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</si>
  <si>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</si>
  <si>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</si>
  <si>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</si>
  <si>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</si>
  <si>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</si>
  <si>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</si>
  <si>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</si>
  <si>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</si>
  <si>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</si>
  <si>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</si>
  <si>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</si>
  <si>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</si>
  <si>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</si>
  <si>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</si>
  <si>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</si>
  <si>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</si>
  <si>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</si>
  <si>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</si>
  <si>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</si>
  <si>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</si>
  <si>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</si>
  <si>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</si>
  <si>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</si>
  <si>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</si>
  <si>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</si>
  <si>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</si>
  <si>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</si>
  <si>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</si>
  <si>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</si>
  <si>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</si>
  <si>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</si>
  <si>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</si>
  <si>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</si>
  <si>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</si>
  <si>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</si>
  <si>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</si>
  <si>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</si>
  <si>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</si>
  <si>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</si>
  <si>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</si>
  <si>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</si>
  <si>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</si>
  <si>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</si>
  <si>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</si>
  <si>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</si>
  <si>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</si>
  <si>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</si>
  <si>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</si>
  <si>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</si>
  <si>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</si>
  <si>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</si>
  <si>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</si>
  <si>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</si>
  <si>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</si>
  <si>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</si>
  <si>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</si>
  <si>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</si>
  <si>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</si>
  <si>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</si>
  <si>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</si>
  <si>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</si>
  <si>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</si>
  <si>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</si>
  <si>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</si>
  <si>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</si>
  <si>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</si>
  <si>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</si>
  <si>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</si>
  <si>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</si>
  <si>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</si>
  <si>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</si>
  <si>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</si>
  <si>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</si>
  <si>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</si>
  <si>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</si>
  <si>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</si>
  <si>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</si>
  <si>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</si>
  <si>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</si>
  <si>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</si>
  <si>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</si>
  <si>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</si>
  <si>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</si>
  <si>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</si>
  <si>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</si>
  <si>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</si>
  <si>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</si>
  <si>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</si>
  <si>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</si>
  <si>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</si>
  <si>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</si>
  <si>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</si>
  <si>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</si>
  <si>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</si>
  <si>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</si>
  <si>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</si>
  <si>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</si>
  <si>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</si>
  <si>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</si>
  <si>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</si>
  <si>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</si>
  <si>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</si>
  <si>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</si>
  <si>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</si>
  <si>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</si>
  <si>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</si>
  <si>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</si>
  <si>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</si>
  <si>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</si>
  <si>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</si>
  <si>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</si>
  <si>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</si>
  <si>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</si>
  <si>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</si>
  <si>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</si>
  <si>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</si>
  <si>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</si>
  <si>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</si>
  <si>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</si>
  <si>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</si>
  <si>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</si>
  <si>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</si>
  <si>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</si>
  <si>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</si>
  <si>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</si>
  <si>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</si>
  <si>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</si>
  <si>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</si>
  <si>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</si>
  <si>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</si>
  <si>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</si>
  <si>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</si>
  <si>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</si>
  <si>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</si>
  <si>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</si>
  <si>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</si>
  <si>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</si>
  <si>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</si>
  <si>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</si>
  <si>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</si>
  <si>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</si>
  <si>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</si>
  <si>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</si>
  <si>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</si>
  <si>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</si>
  <si>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</si>
  <si>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</si>
  <si>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</si>
  <si>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</si>
  <si>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</si>
  <si>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</si>
  <si>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</si>
  <si>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</si>
  <si>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</si>
  <si>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</si>
  <si>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</si>
  <si>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</si>
  <si>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</si>
  <si>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</si>
  <si>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</si>
  <si>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</si>
  <si>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</si>
  <si>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</si>
  <si>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</si>
  <si>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</si>
  <si>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</si>
  <si>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</si>
  <si>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</si>
  <si>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</si>
  <si>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</si>
  <si>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</si>
  <si>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</si>
  <si>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</si>
  <si>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</si>
  <si>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</si>
  <si>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</si>
  <si>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</si>
  <si>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</si>
  <si>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</si>
  <si>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</si>
  <si>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</si>
  <si>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</si>
  <si>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</si>
  <si>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</si>
  <si>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</si>
  <si>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</si>
  <si>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</si>
  <si>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</si>
  <si>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</si>
  <si>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</si>
  <si>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</si>
  <si>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</si>
  <si>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</si>
  <si>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</si>
  <si>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</si>
  <si>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</si>
  <si>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</si>
  <si>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</si>
  <si>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</si>
  <si>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</si>
  <si>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</si>
  <si>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</si>
  <si>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</si>
  <si>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</si>
  <si>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</si>
  <si>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</si>
  <si>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</si>
  <si>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</si>
  <si>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</si>
  <si>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</si>
  <si>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</si>
  <si>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</si>
  <si>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</si>
  <si>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</si>
  <si>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</si>
  <si>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</si>
  <si>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</si>
  <si>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</si>
  <si>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</si>
  <si>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</si>
  <si>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</si>
  <si>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</si>
  <si>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</si>
  <si>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</si>
  <si>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</si>
  <si>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</si>
  <si>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</si>
  <si>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</si>
  <si>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</si>
  <si>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</si>
  <si>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</si>
  <si>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</si>
  <si>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</si>
  <si>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</si>
  <si>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</si>
  <si>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</si>
  <si>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</si>
  <si>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</si>
  <si>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</si>
  <si>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</si>
  <si>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</si>
  <si>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</si>
  <si>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</si>
  <si>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</si>
  <si>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</si>
  <si>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</si>
  <si>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</si>
  <si>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</si>
  <si>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</si>
  <si>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</si>
  <si>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</si>
  <si>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</si>
  <si>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</si>
  <si>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</si>
  <si>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</si>
  <si>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</si>
  <si>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</si>
  <si>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</si>
  <si>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</si>
  <si>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</si>
  <si>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</si>
  <si>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</si>
  <si>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</si>
  <si>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</si>
  <si>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</si>
  <si>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</si>
  <si>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</si>
  <si>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</si>
  <si>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</si>
  <si>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</si>
  <si>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</si>
  <si>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</si>
  <si>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</si>
  <si>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</si>
  <si>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</si>
  <si>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</si>
  <si>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</si>
  <si>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</si>
  <si>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</si>
  <si>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</si>
  <si>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</si>
  <si>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</si>
  <si>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</si>
  <si>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</si>
  <si>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</si>
  <si>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</si>
  <si>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</si>
  <si>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</si>
  <si>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</si>
  <si>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</si>
  <si>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</si>
  <si>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</si>
  <si>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</si>
  <si>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</si>
  <si>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</si>
  <si>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</si>
  <si>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</si>
  <si>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</si>
  <si>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</si>
  <si>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</si>
  <si>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</si>
  <si>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</si>
  <si>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</si>
  <si>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</si>
  <si>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</si>
  <si>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</si>
  <si>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</si>
  <si>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</si>
  <si>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</si>
  <si>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</si>
  <si>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</si>
  <si>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</si>
  <si>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</si>
  <si>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</si>
  <si>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</si>
  <si>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</si>
  <si>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</si>
  <si>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</si>
  <si>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</si>
  <si>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</si>
  <si>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</si>
  <si>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</si>
  <si>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</si>
  <si>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</si>
  <si>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</si>
  <si>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</si>
  <si>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</si>
  <si>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</si>
  <si>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</si>
  <si>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</si>
  <si>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</si>
  <si>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</si>
  <si>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</si>
  <si>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</si>
  <si>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</si>
  <si>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</si>
  <si>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</si>
  <si>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</si>
  <si>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</si>
  <si>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</si>
  <si>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</si>
  <si>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</si>
  <si>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</si>
  <si>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</si>
  <si>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</si>
  <si>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</si>
  <si>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</si>
  <si>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</si>
  <si>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</si>
  <si>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</si>
  <si>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</si>
  <si>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</si>
  <si>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</si>
  <si>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</si>
  <si>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</si>
  <si>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</si>
  <si>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</si>
  <si>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</si>
  <si>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</si>
  <si>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</si>
  <si>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</si>
  <si>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</si>
  <si>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</si>
  <si>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</si>
  <si>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</si>
  <si>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</si>
  <si>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</si>
  <si>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</si>
  <si>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</si>
  <si>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</si>
  <si>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</si>
  <si>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</si>
  <si>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</si>
  <si>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</si>
  <si>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</si>
  <si>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PCM-20251025-00001016</t>
  </si>
  <si>
    <t>EM Team at site checking</t>
  </si>
  <si>
    <t>PCM-20251025-00001148</t>
  </si>
  <si>
    <t>NJR0777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</si>
</sst>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3" totalsRowShown="0" headerRowDxfId="48" dataDxfId="47" headerRowBorderDxfId="45" tableBorderDxfId="46" totalsRowBorderDxfId="44">
  <autoFilter ref="A1:L2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5" totalsRowShown="0" headerRowDxfId="31" dataDxfId="30" headerRowBorderDxfId="28" tableBorderDxfId="29">
  <autoFilter ref="A1:L46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6" totalsRowShown="0" headerRowDxfId="15" dataDxfId="14" headerRowBorderDxfId="12" tableBorderDxfId="13">
  <autoFilter ref="A1:L1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292.69012951388868</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12.195141087962838</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c r="C4" s="147"/>
      <c r="D4" s="147"/>
      <c r="E4" s="169"/>
      <c r="F4" s="149"/>
      <c r="G4" s="150">
        <f ca="1">IFERROR(NOW()-F4,"")</f>
        <v>45955.638555439815</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45955.638555439815</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45955.638555439815</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45955.638555439815</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45955.638555439815</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45955.638555439815</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45955.638555439815</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45955.638555439815</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45955.638555439815</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45955.638555439815</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45955.638555439815</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45955.638555439815</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45955.638555439815</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45955.638555439815</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45955.638555439815</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45955.638555439815</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45955.638555439815</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45955.638555439815</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45955.638555439815</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45955.638555439815</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45955.638555439815</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45955.638555439815</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45955.638555439815</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45955.638555439815</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45955.638555439815</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45955.638555439815</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45955.638555439815</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45955.638555439815</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45955.638555439815</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45955.638555439815</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45955.638555439815</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45955.638555439815</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45955.638555439815</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45955.638555439815</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45955.638555439815</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45955.638555439815</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45955.638555439815</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45955.638555439815</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45955.638555439815</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45955.638555439815</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45955.638555439815</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45955.638555439815</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45955.638555439815</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45955.638555439815</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45955.638555439815</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45955.638555439815</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45955.638555439815</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45955.638555439815</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45955.638555439815</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45955.638555439815</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45955.638555439815</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45955.638555439815</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45955.638555439815</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45955.638555439815</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45955.638555439815</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45955.638555439815</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45955.638555439815</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8C5981EA-907F-4DCC-937C-7C8831A0093A}"/>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A7" sqref="A7:X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130.63871747685334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11.142779976849852</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45955.638555439815</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45955.638555439815</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45955.638555439815</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45955.638555439815</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45955.638555439815</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45955.638555439815</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45955.638555439815</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45955.638555439815</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45955.638555439815</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45955.638555439815</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45955.638555439815</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45955.638555439815</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45955.638555439815</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45955.638555439815</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45955.638555439815</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45955.638555439815</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45955.638555439815</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45955.638555439815</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45955.638555439815</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45955.638555439815</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45955.638555439815</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45955.638555439815</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45955.638555439815</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45955.638555439815</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45955.638555439815</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45955.638555439815</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45955.638555439815</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45955.638555439815</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45955.638555439815</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45955.638555439815</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45955.638555439815</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45955.638555439815</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45955.638555439815</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45955.638555439815</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45955.638555439815</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45955.638555439815</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45955.638555439815</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45955.638555439815</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45955.638555439815</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45955.638555439815</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45955.638555439815</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45955.638555439815</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45955.638555439815</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45955.638555439815</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45955.638555439815</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45955.638555439815</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45955.638555439815</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45955.638555439815</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45955.638555439815</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45955.638555439815</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45955.638555439815</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45955.638555439815</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45955.638555439815</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45955.638555439815</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45955.638555439815</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45955.638555439815</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45955.638555439815</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45955.638555439815</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45955.638555439815</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45955.638555439815</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45955.638555439815</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45955.638555439815</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45955.638555439815</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45955.638555439815</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45955.638555439815</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45955.638555439815</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45955.638555439815</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45955.638555439815</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45955.638555439815</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45955.638555439815</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45955.638555439815</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45955.638555439815</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45955.638555439815</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45955.638555439815</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45955.638555439815</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45955.638555439815</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45955.638555439815</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45955.638555439815</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ca="1">IFERROR(NOW()-F83,"-")</f>
        <v>45955.638555439815</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ca="1">IFERROR(NOW()-F84,"-")</f>
        <v>45955.638555439815</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45955.638555439815</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45955.638555439815</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45955.638555439815</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45955.638555439815</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45955.638555439815</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45955.638555439815</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45955.638555439815</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45955.638555439815</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45955.638555439815</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45955.638555439815</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45955.638555439815</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45955.638555439815</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45955.638555439815</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45955.638555439815</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45955.638555439815</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45955.638555439815</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45955.638555439815</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45955.638555439815</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45955.638555439815</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45955.638555439815</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45955.638555439815</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45955.638555439815</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45955.638555439815</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45955.638555439815</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45955.638555439815</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45955.638555439815</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45955.638555439815</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45955.638555439815</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45955.638555439815</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45955.638555439815</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45955.638555439815</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45955.638555439815</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45955.638555439815</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45955.638555439815</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45955.638555439815</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45955.638555439815</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45955.638555439815</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45955.638555439815</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45955.638555439815</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45955.638555439815</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45955.638555439815</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45955.638555439815</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45955.638555439815</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45955.638555439815</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45955.638555439815</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45955.638555439815</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45955.638555439815</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45955.638555439815</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45955.638555439815</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45955.638555439815</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45955.638555439815</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45955.638555439815</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45955.638555439815</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45955.638555439815</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45955.638555439815</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45955.638555439815</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45955.638555439815</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45955.638555439815</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45955.638555439815</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45955.638555439815</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45955.638555439815</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45955.638555439815</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45955.638555439815</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45955.638555439815</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45955.638555439815</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45955.638555439815</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45955.638555439815</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45955.638555439815</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45955.638555439815</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45955.638555439815</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45955.638555439815</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45955.638555439815</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45955.638555439815</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45955.638555439815</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45955.638555439815</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45955.638555439815</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45955.638555439815</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45955.638555439815</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45955.638555439815</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45955.638555439815</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45955.638555439815</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45955.638555439815</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45955.638555439815</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45955.638555439815</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45955.638555439815</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45955.638555439815</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45955.638555439815</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45955.638555439815</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45955.638555439815</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45955.638555439815</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45955.638555439815</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45955.638555439815</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45955.638555439815</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45955.638555439815</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45955.638555439815</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45955.638555439815</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45955.638555439815</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45955.638555439815</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45955.638555439815</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45955.638555439815</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45955.638555439815</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45955.638555439815</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45955.638555439815</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45955.638555439815</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45955.638555439815</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45955.638555439815</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45955.638555439815</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45955.638555439815</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45955.638555439815</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45955.638555439815</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45955.638555439815</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45955.638555439815</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45955.638555439815</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45955.638555439815</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45955.638555439815</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45955.638555439815</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45955.638555439815</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45955.638555439815</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45955.638555439815</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45955.638555439815</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45955.638555439815</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45955.638555439815</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45955.638555439815</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45955.638555439815</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45955.638555439815</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45955.638555439815</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45955.638555439815</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45955.638555439815</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45955.638555439815</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45955.638555439815</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45955.638555439815</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45955.638555439815</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45955.638555439815</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45955.638555439815</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45955.638555439815</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45955.638555439815</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45955.638555439815</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45955.638555439815</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45955.638555439815</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45955.638555439815</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45955.638555439815</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45955.638555439815</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ca="1">IFERROR(NOW()-F227,"-")</f>
        <v>45955.638555439815</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45955.638555439815</v>
      </c>
      <c r="H2" s="22"/>
      <c r="I2" s="19" t="s">
        <v>39086</v>
      </c>
      <c r="J2" s="18" t="str">
        <f>IFERROR(VLOOKUP(D2,DB!A:G,7,0),"")</f>
        <v/>
      </c>
      <c r="K2" s="46"/>
      <c r="L2" s="23" t="str">
        <f>IFERROR(VLOOKUP(D2,DB!A:I,9,0),"")</f>
        <v/>
      </c>
    </row>
    <row r="3" spans="1:13" ht="15" customHeight="1">
      <c r="A3" s="19"/>
      <c r="B3" s="63" t="str">
        <f>IFERROR(VLOOKUP(D3,DB!A:K,11,0),"")</f>
        <v/>
      </c>
      <c r="C3" s="18"/>
      <c r="D3" s="18"/>
      <c r="E3" s="18"/>
      <c r="F3" s="20"/>
      <c r="G3" s="21">
        <f t="shared" ca="1" si="0"/>
        <v>45955.638555439815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45955.638555439815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45955.638555439815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45955.638555439815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45955.638555439815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45955.638555439815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45955.638555439815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45955.638555439815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45955.638555439815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45955.638555439815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45955.638555439815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45955.638555439815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45955.638555439815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45955.638555439815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45955.638555439815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45955.638555439815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45955.638555439815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45955.638555439815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45955.638555439815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45955.638555439815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45955.638555439815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45955.638555439815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45955.638555439815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45955.638555439815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45955.638555439815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45955.638555439815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45955.638555439815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45955.638555439815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45955.638555439815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45955.638555439815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45955.638555439815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45955.638555439815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45955.638555439815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45955.638555439815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45955.638555439815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45955.638555439815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45955.638555439815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45955.638555439815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45955.638555439815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45955.638555439815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45955.638555439815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45955.638555439815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45955.638555439815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45955.638555439815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45955.638555439815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45955.638555439815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45955.638555439815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45955.638555439815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45955.638555439815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45955.638555439815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45955.638555439815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45955.638555439815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45955.638555439815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45955.638555439815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45955.638555439815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45955.638555439815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45955.638555439815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45955.638555439815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45955.638555439815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45955.638555439815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45955.638555439815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45955.638555439815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45955.638555439815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45955.638555439815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45955.638555439815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45955.638555439815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45955.638555439815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45955.638555439815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45955.638555439815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45955.638555439815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45955.638555439815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45955.638555439815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45955.638555439815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45955.638555439815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45955.638555439815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45955.638555439815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45955.638555439815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45955.638555439815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45955.638555439815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45955.638555439815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45955.638555439815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45955.638555439815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45955.638555439815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45955.638555439815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45955.638555439815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45955.638555439815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45955.638555439815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45955.638555439815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45955.638555439815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45955.638555439815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45955.638555439815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45955.638555439815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45955.638555439815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45955.638555439815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45955.638555439815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45955.638555439815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45955.638555439815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45955.638555439815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45955.638555439815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45955.638555439815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45955.638555439815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45955.638555439815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45955.638555439815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45955.638555439815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45955.638555439815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45955.638555439815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45955.638555439815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45955.638555439815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45955.638555439815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45955.638555439815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45955.638555439815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45955.638555439815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45955.638555439815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45955.638555439815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45955.638555439815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45955.638555439815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45955.638555439815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45955.638555439815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45955.638555439815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45955.638555439815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45955.638555439815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45955.638555439815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45955.638555439815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45955.638555439815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45955.638555439815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45955.638555439815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45955.638555439815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45955.638555439815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45955.638555439815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45955.638555439815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45955.638555439815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45955.638555439815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45955.638555439815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45955.638555439815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45955.638555439815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45955.638555439815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45955.638555439815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45955.638555439815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45955.638555439815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45955.638555439815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45955.638555439815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45955.638555439815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45955.638555439815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45955.638555439815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45955.638555439815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45955.638555439815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45955.638555439815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45955.638555439815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45955.638555439815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45955.638555439815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45955.638555439815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45955.638555439815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45955.638555439815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45955.638555439815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45955.638555439815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45955.638555439815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45955.638555439815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45955.638555439815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45955.638555439815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45955.638555439815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45955.638555439815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45955.638555439815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45955.638555439815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45955.638555439815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45955.638555439815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45955.638555439815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45955.638555439815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45955.638555439815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45955.638555439815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45955.638555439815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45955.638555439815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45955.638555439815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45955.638555439815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45955.638555439815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45955.638555439815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45955.638555439815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45955.638555439815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45955.638555439815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45955.638555439815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45955.638555439815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45955.638555439815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45955.638555439815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45955.638555439815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45955.638555439815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45955.638555439815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45955.638555439815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45955.638555439815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45955.638555439815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45955.638555439815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45955.638555439815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45955.638555439815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45955.638555439815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45955.638555439815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45955.638555439815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45955.638555439815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45955.638555439815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45955.638555439815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45955.638555439815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45955.638555439815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45955.638555439815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45955.638555439815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45955.638555439815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45955.638555439815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45955.638555439815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45955.638555439815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45955.638555439815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45955.638555439815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45955.638555439815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45955.638555439815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45955.638555439815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45955.638555439815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45955.638555439815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45955.638555439815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45955.638555439815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45955.638555439815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45955.638555439815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45955.638555439815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45955.638555439815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45955.638555439815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45955.638555439815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45955.638555439815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45955.638555439815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45955.638555439815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45955.638555439815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45955.638555439815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45955.638555439815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45955.638555439815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45955.638555439815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45955.638555439815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45955.638555439815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45955.638555439815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45955.638555439815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45955.638555439815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45955.638555439815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45955.638555439815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45955.638555439815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45955.638555439815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45955.638555439815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45955.638555439815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45955.638555439815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45955.638555439815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45955.638555439815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45955.638555439815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45955.638555439815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45955.638555439815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45955.638555439815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45955.638555439815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45955.638555439815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45955.638555439815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45955.638555439815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45955.638555439815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45955.638555439815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45955.638555439815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45955.638555439815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45955.638555439815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45955.638555439815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45955.638555439815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45955.638555439815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45955.638555439815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45955.638555439815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45955.638555439815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45955.638555439815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45955.638555439815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45955.638555439815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45955.638555439815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45955.638555439815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45955.638555439815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45955.638555439815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45955.638555439815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45955.638555439815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45955.638555439815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45955.638555439815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45955.638555439815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45955.638555439815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45955.638555439815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45955.638555439815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45955.638555439815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45955.638555439815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45955.638555439815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45955.638555439815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45955.638555439815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45955.638555439815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45955.638555439815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45955.638555439815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45955.638555439815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45955.638555439815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45955.638555439815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45955.638555439815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45955.638555439815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45955.638555439815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45955.638555439815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45955.638555439815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45955.638555439815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45955.638555439815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45955.638555439815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45955.638555439815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45955.638555439815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45955.638555439815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45955.638555439815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45955.638555439815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45955.638555439815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45955.638555439815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45955.638555439815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45955.638555439815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45955.638555439815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45955.638555439815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45955.638555439815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45955.638555439815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45955.638555439815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45955.638555439815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45955.638555439815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45955.638555439815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45955.638555439815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45955.638555439815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45955.638555439815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45955.638555439815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45955.638555439815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45955.638555439815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45955.638555439815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45955.638555439815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45955.638555439815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45955.638555439815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45955.638555439815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45955.638555439815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45955.638555439815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45955.638555439815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45955.638555439815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45955.638555439815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45955.638555439815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45955.638555439815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45955.638555439815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45955.638555439815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45955.638555439815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45955.638555439815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45955.638555439815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45955.638555439815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45955.638555439815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45955.638555439815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45955.638555439815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45955.638555439815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45955.638555439815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45955.638555439815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45955.638555439815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45955.638555439815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45955.638555439815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45955.638555439815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45955.638555439815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45955.638555439815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45955.638555439815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45955.638555439815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45955.638555439815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45955.638555439815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45955.638555439815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45955.638555439815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45955.638555439815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45955.638555439815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45955.638555439815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45955.638555439815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45955.638555439815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45955.638555439815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45955.638555439815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45955.638555439815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45955.638555439815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45955.638555439815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45955.638555439815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45955.638555439815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45955.638555439815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45955.638555439815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45955.638555439815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45955.638555439815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45955.638555439815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45955.638555439815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45955.638555439815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45955.638555439815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45955.638555439815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45955.638555439815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45955.638555439815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45955.638555439815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45955.638555439815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45955.638555439815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45955.638555439815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45955.638555439815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45955.638555439815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45955.638555439815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45955.638555439815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45955.638555439815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45955.638555439815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45955.638555439815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45955.638555439815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45955.638555439815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45955.638555439815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45955.638555439815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45955.638555439815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45955.638555439815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45955.638555439815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45955.638555439815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45955.638555439815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45955.638555439815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45955.638555439815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45955.638555439815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45955.638555439815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45955.638555439815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45955.638555439815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45955.638555439815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45955.638555439815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45955.638555439815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45955.638555439815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45955.638555439815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45955.638555439815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45955.638555439815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45955.638555439815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45955.638555439815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45955.638555439815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45955.638555439815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45955.638555439815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45955.638555439815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45955.638555439815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45955.638555439815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45955.638555439815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45955.638555439815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45955.638555439815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45955.638555439815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45955.638555439815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45955.638555439815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45955.638555439815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45955.638555439815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45955.638555439815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45955.638555439815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45955.638555439815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45955.638555439815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45955.638555439815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45955.638555439815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45955.638555439815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45955.638555439815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45955.638555439815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45955.638555439815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45955.638555439815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45955.638555439815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45955.638555439815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45955.638555439815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45955.638555439815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45955.638555439815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45955.638555439815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45955.638555439815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45955.638555439815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45955.638555439815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45955.638555439815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45955.638555439815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45955.638555439815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45955.638555439815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45955.638555439815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45955.638555439815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45955.638555439815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45955.638555439815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45955.638555439815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45955.638555439815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45955.638555439815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45955.638555439815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45955.638555439815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45955.638555439815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45955.638555439815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45955.638555439815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45955.638555439815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45955.638555439815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45955.638555439815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45955.638555439815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45955.638555439815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45955.638555439815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45955.638555439815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45955.638555439815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45955.638555439815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45955.638555439815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45955.638555439815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45955.638555439815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45955.638555439815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45955.638555439815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45955.638555439815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45955.638555439815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45955.638555439815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45955.638555439815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45955.638555439815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45955.638555439815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45955.638555439815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45955.638555439815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45955.638555439815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45955.638555439815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45955.638555439815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45955.638555439815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45955.638555439815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45955.638555439815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45955.638555439815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45955.638555439815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45955.638555439815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45955.638555439815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45955.638555439815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45955.638555439815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45955.638555439815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45955.638555439815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45955.638555439815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45955.638555439815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45955.638555439815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45955.638555439815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45955.638555439815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45955.638555439815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45955.638555439815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45955.638555439815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45955.638555439815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45955.638555439815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45955.638555439815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45955.638555439815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45955.638555439815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45955.638555439815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45955.638555439815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45955.638555439815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45955.638555439815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45955.638555439815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45955.638555439815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45955.638555439815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45955.638555439815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45955.638555439815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45955.638555439815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45955.638555439815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45955.638555439815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45955.638555439815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45955.638555439815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45955.638555439815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45955.638555439815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45955.638555439815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45955.638555439815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45955.638555439815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45955.638555439815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45955.638555439815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45955.638555439815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45955.638555439815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45955.638555439815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45955.638555439815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45955.638555439815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45955.638555439815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45955.638555439815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45955.638555439815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45955.638555439815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45955.638555439815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45955.638555439815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45955.638555439815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45955.638555439815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45955.638555439815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45955.638555439815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45955.638555439815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45955.638555439815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45955.638555439815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45955.638555439815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45955.638555439815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45955.638555439815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45955.638555439815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45955.638555439815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45955.638555439815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45955.638555439815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45955.638555439815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45955.638555439815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45955.638555439815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45955.638555439815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45955.638555439815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45955.638555439815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45955.638555439815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45955.638555439815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45955.638555439815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45955.638555439815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45955.638555439815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45955.638555439815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45955.638555439815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45955.638555439815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45955.638555439815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45955.638555439815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45955.638555439815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45955.638555439815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45955.638555439815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45955.638555439815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45955.638555439815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45955.638555439815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45955.638555439815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45955.638555439815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45955.638555439815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45955.638555439815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45955.638555439815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45955.638555439815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45955.638555439815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45955.638555439815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45955.638555439815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45955.638555439815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45955.638555439815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45955.638555439815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45955.638555439815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45955.638555439815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45955.638555439815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45955.638555439815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45955.638555439815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45955.638555439815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45955.638555439815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45955.638555439815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45955.638555439815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45955.638555439815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45955.638555439815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45955.638555439815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45955.638555439815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45955.638555439815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45955.638555439815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45955.638555439815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45955.638555439815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45955.638555439815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45955.638555439815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45955.638555439815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45955.638555439815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45955.638555439815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45955.638555439815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45955.638555439815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45955.638555439815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45955.638555439815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45955.638555439815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45955.638555439815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45955.638555439815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45955.638555439815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45955.638555439815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45955.638555439815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45955.638555439815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45955.638555439815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45955.638555439815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45955.638555439815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45955.638555439815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45955.638555439815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45955.638555439815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45955.638555439815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45955.638555439815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45955.638555439815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45955.638555439815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45955.638555439815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45955.638555439815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45955.638555439815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45955.638555439815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45955.638555439815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45955.638555439815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45955.638555439815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45955.638555439815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45955.638555439815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45955.638555439815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45955.638555439815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45955.638555439815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45955.638555439815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45955.638555439815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45955.638555439815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45955.638555439815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45955.638555439815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45955.638555439815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45955.638555439815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45955.638555439815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45955.638555439815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45955.638555439815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45955.638555439815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45955.638555439815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45955.638555439815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45955.638555439815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45955.638555439815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45955.638555439815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45955.638555439815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45955.638555439815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45955.638555439815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45955.638555439815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45955.638555439815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45955.638555439815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45955.638555439815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45955.638555439815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45955.638555439815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45955.638555439815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45955.638555439815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45955.638555439815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45955.638555439815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45955.638555439815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45955.638555439815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45955.638555439815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45955.638555439815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45955.638555439815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45955.638555439815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45955.638555439815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45955.638555439815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45955.638555439815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45955.638555439815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45955.638555439815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45955.638555439815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45955.638555439815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45955.638555439815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45955.638555439815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45955.638555439815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45955.638555439815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45955.638555439815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45955.638555439815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45955.638555439815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45955.638555439815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45955.638555439815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45955.638555439815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45955.638555439815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45955.638555439815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45955.638555439815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45955.638555439815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45955.638555439815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45955.638555439815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45955.638555439815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45955.638555439815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45955.638555439815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45955.638555439815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45955.638555439815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45955.638555439815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45955.638555439815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45955.638555439815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45955.638555439815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45955.638555439815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45955.638555439815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45955.638555439815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45955.638555439815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45955.638555439815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45955.638555439815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45955.638555439815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45955.638555439815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45955.638555439815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45955.638555439815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45955.638555439815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45955.638555439815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45955.638555439815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45955.638555439815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45955.638555439815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45955.638555439815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45955.638555439815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45955.638555439815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45955.638555439815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45955.638555439815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45955.638555439815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45955.638555439815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45955.638555439815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45955.638555439815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45955.638555439815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45955.638555439815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45955.638555439815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45955.638555439815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45955.638555439815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45955.638555439815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45955.638555439815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45955.638555439815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45955.638555439815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45955.638555439815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45955.638555439815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45955.638555439815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45955.638555439815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45955.638555439815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45955.638555439815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45955.638555439815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45955.638555439815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45955.638555439815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45955.638555439815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45955.638555439815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45955.638555439815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45955.638555439815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45955.638555439815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45955.638555439815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45955.638555439815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45955.638555439815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45955.638555439815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45955.638555439815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45955.638555439815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45955.638555439815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45955.638555439815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45955.638555439815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45955.638555439815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45955.638555439815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45955.638555439815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45955.638555439815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45955.638555439815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45955.638555439815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45955.638555439815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45955.638555439815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45955.638555439815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45955.638555439815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45955.638555439815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45955.638555439815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45955.638555439815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45955.638555439815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45955.638555439815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45955.638555439815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45955.638555439815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45955.638555439815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45955.638555439815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45955.638555439815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45955.638555439815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45955.638555439815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45955.638555439815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45955.638555439815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45955.638555439815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45955.638555439815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45955.638555439815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45955.638555439815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45955.638555439815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45955.638555439815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45955.638555439815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45955.638555439815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45955.638555439815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45955.638555439815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45955.638555439815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45955.638555439815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45955.638555439815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45955.638555439815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45955.638555439815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45955.638555439815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45955.638555439815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45955.638555439815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45955.638555439815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45955.638555439815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45955.638555439815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45955.638555439815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45955.638555439815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45955.638555439815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45955.638555439815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45955.638555439815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45955.638555439815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45955.638555439815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45955.638555439815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45955.638555439815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45955.638555439815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45955.638555439815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45955.638555439815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45955.638555439815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45955.638555439815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45955.638555439815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45955.638555439815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45955.638555439815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45955.638555439815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45955.638555439815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45955.638555439815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45955.638555439815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45955.638555439815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45955.638555439815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45955.638555439815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45955.638555439815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45955.638555439815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45955.638555439815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45955.638555439815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45955.638555439815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45955.638555439815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45955.638555439815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45955.638555439815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45955.638555439815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45955.638555439815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45955.638555439815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45955.638555439815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45955.638555439815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45955.638555439815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45955.638555439815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45955.638555439815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45955.638555439815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45955.638555439815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45955.638555439815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45955.638555439815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45955.638555439815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45955.638555439815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45955.638555439815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45955.638555439815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45955.638555439815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45955.638555439815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45955.638555439815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45955.638555439815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45955.638555439815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45955.638555439815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45955.638555439815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45955.638555439815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45955.638555439815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45955.638555439815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45955.638555439815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45955.638555439815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45955.638555439815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45955.638555439815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45955.638555439815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45955.638555439815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45955.638555439815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45955.638555439815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45955.638555439815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45955.638555439815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45955.638555439815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45955.638555439815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45955.638555439815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45955.638555439815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45955.638555439815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45955.638555439815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45955.638555439815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45955.638555439815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45955.638555439815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45955.638555439815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45955.638555439815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45955.638555439815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45955.638555439815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45955.638555439815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45955.638555439815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45955.638555439815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45955.638555439815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45955.638555439815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45955.638555439815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45955.638555439815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45955.638555439815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45955.638555439815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45955.638555439815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45955.638555439815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45955.638555439815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45955.638555439815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45955.638555439815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45955.638555439815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45955.638555439815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45955.638555439815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45955.638555439815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45955.638555439815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45955.638555439815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45955.638555439815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45955.638555439815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45955.638555439815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45955.638555439815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45955.638555439815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45955.638555439815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45955.638555439815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45955.638555439815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45955.638555439815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45955.638555439815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45955.638555439815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45955.638555439815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45955.638555439815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45955.638555439815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45955.638555439815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45955.638555439815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45955.638555439815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45955.638555439815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45955.638555439815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45955.638555439815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45955.638555439815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45955.638555439815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45955.638555439815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45955.638555439815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45955.638555439815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45955.638555439815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45955.638555439815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45955.638555439815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45955.638555439815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45955.638555439815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45955.638555439815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45955.638555439815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45955.638555439815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45955.638555439815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45955.638555439815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45955.638555439815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45955.638555439815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45955.638555439815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45955.638555439815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45955.638555439815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45955.638555439815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45955.638555439815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45955.638555439815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45955.638555439815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45955.638555439815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45955.638555439815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45955.638555439815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45955.638555439815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45955.638555439815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45955.638555439815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45955.638555439815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45955.638555439815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45955.638555439815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45955.638555439815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45955.638555439815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45955.638555439815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45955.638555439815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45955.638555439815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45955.638555439815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45955.638555439815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45955.638555439815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45955.638555439815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45955.638555439815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45955.638555439815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45955.638555439815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45955.638555439815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45955.638555439815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45955.638555439815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45955.638555439815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45955.638555439815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45955.638555439815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45955.638555439815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45955.638555439815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45955.638555439815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45955.638555439815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45955.638555439815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45955.638555439815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45955.638555439815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45955.638555439815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45955.638555439815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45955.638555439815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45955.638555439815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45955.638555439815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45955.638555439815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45955.638555439815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45955.638555439815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45955.638555439815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45955.638555439815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45955.638555439815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45955.638555439815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45955.638555439815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45955.638555439815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45955.638555439815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45955.638555439815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45955.638555439815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45955.638555439815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45955.638555439815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45955.638555439815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45955.638555439815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45955.638555439815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45955.638555439815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45955.638555439815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45955.638555439815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45955.638555439815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45955.638555439815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45955.638555439815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45955.638555439815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45955.638555439815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45955.638555439815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45955.638555439815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45955.638555439815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45955.638555439815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45955.638555439815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45955.638555439815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45955.638555439815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45955.638555439815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45955.638555439815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45955.638555439815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45955.638555439815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45955.638555439815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45955.638555439815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45955.638555439815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45955.638555439815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45955.638555439815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45955.638555439815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45955.638555439815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45955.638555439815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45955.638555439815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45955.638555439815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45955.638555439815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45955.638555439815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45955.638555439815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45955.638555439815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45955.638555439815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45955.638555439815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45955.638555439815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45955.638555439815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45955.638555439815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45955.638555439815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45955.638555439815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45955.638555439815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45955.638555439815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45955.638555439815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45955.638555439815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45955.638555439815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45955.638555439815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45955.638555439815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45955.638555439815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45955.638555439815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45955.638555439815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45955.638555439815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45955.638555439815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45955.638555439815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45955.638555439815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45955.638555439815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45955.638555439815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45955.638555439815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45955.638555439815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45955.638555439815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45955.638555439815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45955.638555439815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45955.638555439815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45955.638555439815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45955.638555439815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45955.638555439815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45955.638555439815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45955.638555439815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45955.638555439815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45955.638555439815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45955.638555439815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45955.638555439815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45955.638555439815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45955.638555439815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45955.638555439815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45955.638555439815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45955.638555439815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45955.638555439815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45955.638555439815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45955.638555439815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45955.638555439815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45955.638555439815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45955.638555439815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45955.638555439815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45955.638555439815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45955.638555439815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45955.638555439815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45955.638555439815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45955.638555439815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45955.638555439815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45955.638555439815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45955.638555439815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45955.638555439815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45955.638555439815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45955.638555439815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45955.638555439815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45955.638555439815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45955.638555439815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45955.638555439815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45955.638555439815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45955.638555439815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45955.638555439815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45955.638555439815</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3"/>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252.15783784721862</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120" t="s">
        <v>27420</v>
      </c>
      <c r="E3" s="99" t="s">
        <v>38998</v>
      </c>
      <c r="F3" s="124">
        <v>45953.634722222225</v>
      </c>
      <c r="G3" s="125">
        <f ca="1">IFERROR(NOW()-F3,"")</f>
        <v>2.0038332175899995</v>
      </c>
      <c r="H3" s="124">
        <v>45953.546631944446</v>
      </c>
      <c r="I3" s="120" t="str">
        <f>IFERROR(VLOOKUP(D3,DB!A:F,6,0),"")</f>
        <v>SCECO</v>
      </c>
      <c r="J3" s="120" t="str">
        <f>IFERROR(VLOOKUP(D3,DB!A:G,7,0),"")</f>
        <v>Dead</v>
      </c>
      <c r="K3" s="126" t="s">
        <v>39090</v>
      </c>
      <c r="L3" s="122" t="str">
        <f>IFERROR(VLOOKUP(D3,DB!A:I,9,0),"")</f>
        <v>Latis</v>
      </c>
    </row>
    <row r="4" spans="1:16" ht="15" customHeight="1">
      <c r="A4" s="120"/>
      <c r="B4" s="120" t="str">
        <f>IFERROR(VLOOKUP(D4,DB!A:K,11,0),"")</f>
        <v/>
      </c>
      <c r="C4" s="121"/>
      <c r="D4" s="122"/>
      <c r="E4" s="99"/>
      <c r="F4" s="124"/>
      <c r="G4" s="125">
        <f ca="1">IFERROR(NOW()-F4,"")</f>
        <v>45955.638555439815</v>
      </c>
      <c r="H4" s="124"/>
      <c r="I4" s="120" t="str">
        <f>IFERROR(VLOOKUP(D4,DB!A:F,6,0),"")</f>
        <v/>
      </c>
      <c r="J4" s="120" t="str">
        <f>IFERROR(VLOOKUP(D4,DB!A:G,7,0),"")</f>
        <v/>
      </c>
      <c r="K4" s="126"/>
      <c r="L4" s="122" t="str">
        <f>IFERROR(VLOOKUP(D4,DB!A:I,9,0),"")</f>
        <v/>
      </c>
    </row>
    <row r="5" spans="1:16" ht="15" customHeight="1">
      <c r="A5" s="120"/>
      <c r="B5" s="120" t="str">
        <f>IFERROR(VLOOKUP(D5,DB!A:K,11,0),"")</f>
        <v>R4</v>
      </c>
      <c r="C5" s="121"/>
      <c r="D5" s="122" t="s">
        <v>6680</v>
      </c>
      <c r="E5" s="99"/>
      <c r="F5" s="124"/>
      <c r="G5" s="125">
        <f ca="1">IFERROR(NOW()-F5,"")</f>
        <v>45955.638555439815</v>
      </c>
      <c r="H5" s="124"/>
      <c r="I5" s="120" t="str">
        <f>IFERROR(VLOOKUP(D5,DB!A:F,6,0),"")</f>
        <v>Generator-SG</v>
      </c>
      <c r="J5" s="120" t="str">
        <f>IFERROR(VLOOKUP(D5,DB!A:G,7,0),"")</f>
        <v>New BB</v>
      </c>
      <c r="K5" s="126"/>
      <c r="L5" s="122" t="str">
        <f>IFERROR(VLOOKUP(D5,DB!A:I,9,0),"")</f>
        <v>Zain</v>
      </c>
    </row>
    <row r="6" spans="1:16" ht="15" customHeight="1">
      <c r="A6" s="120"/>
      <c r="B6" s="120" t="str">
        <f>IFERROR(VLOOKUP(D6,DB!A:K,11,0),"")</f>
        <v/>
      </c>
      <c r="C6" s="121"/>
      <c r="D6" s="94"/>
      <c r="E6" s="99"/>
      <c r="F6" s="124"/>
      <c r="G6" s="125">
        <f ca="1">IFERROR(NOW()-F6,"")</f>
        <v>45955.638555439815</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45955.638555439815</v>
      </c>
      <c r="H7" s="124"/>
      <c r="I7" s="120" t="str">
        <f>IFERROR(VLOOKUP(D7,DB!A:F,6,0),"")</f>
        <v/>
      </c>
      <c r="J7" s="120" t="str">
        <f>IFERROR(VLOOKUP(D7,DB!A:G,7,0),"")</f>
        <v/>
      </c>
      <c r="K7" s="126"/>
      <c r="L7" s="122" t="str">
        <f>IFERROR(VLOOKUP(D7,DB!A:I,9,0),"")</f>
        <v/>
      </c>
    </row>
    <row r="8" spans="1:16" ht="15" customHeight="1">
      <c r="A8" s="120"/>
      <c r="B8" s="120" t="str">
        <f>IFERROR(VLOOKUP(D8,DB!A:K,11,0),"")</f>
        <v/>
      </c>
      <c r="C8" s="121"/>
      <c r="D8" s="94"/>
      <c r="E8" s="99"/>
      <c r="F8" s="124"/>
      <c r="G8" s="125">
        <f ca="1">IFERROR(NOW()-F8,"")</f>
        <v>45955.638555439815</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45955.638555439815</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45955.638555439815</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45955.638555439815</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45955.638555439815</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45955.638555439815</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45955.638555439815</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45955.638555439815</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45955.638555439815</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45955.638555439815</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45955.638555439815</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45955.638555439815</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45955.638555439815</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45955.638555439815</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45955.638555439815</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94"/>
      <c r="E23" s="123"/>
      <c r="F23" s="124"/>
      <c r="G23" s="125">
        <f ca="1">IFERROR(NOW()-F23,"")</f>
        <v>45955.638555439815</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94"/>
      <c r="E24" s="123"/>
      <c r="F24" s="124"/>
      <c r="G24" s="125">
        <f ca="1">IFERROR(NOW()-F24,"")</f>
        <v>45955.638555439815</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45955.638555439815</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45955.638555439815</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45955.638555439815</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45955.638555439815</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45955.638555439815</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45955.638555439815</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45955.638555439815</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45955.638555439815</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45955.638555439815</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45955.638555439815</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45955.638555439815</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45955.638555439815</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45955.638555439815</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45955.638555439815</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45955.638555439815</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45955.638555439815</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45955.638555439815</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45955.638555439815</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45955.638555439815</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45955.638555439815</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45955.638555439815</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45955.638555439815</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45955.638555439815</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45955.638555439815</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45955.638555439815</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45955.638555439815</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45955.638555439815</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45955.638555439815</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45955.638555439815</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45955.638555439815</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45955.638555439815</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45955.638555439815</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45955.638555439815</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45955.638555439815</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45955.638555439815</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45955.638555439815</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45955.638555439815</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45955.638555439815</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45955.638555439815</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45955.638555439815</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45955.638555439815</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45955.638555439815</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45955.638555439815</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45955.638555439815</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45955.638555439815</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45955.638555439815</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45955.638555439815</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45955.638555439815</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45955.638555439815</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45955.638555439815</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45955.638555439815</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45955.638555439815</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45955.638555439815</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45955.638555439815</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45955.638555439815</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45955.638555439815</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45955.638555439815</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45955.638555439815</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45955.638555439815</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45955.638555439815</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45955.638555439815</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45955.638555439815</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45955.638555439815</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45955.638555439815</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45955.638555439815</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45955.638555439815</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45955.638555439815</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45955.638555439815</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45955.638555439815</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45955.638555439815</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45955.638555439815</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45955.638555439815</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45955.638555439815</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45955.638555439815</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45955.638555439815</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45955.638555439815</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45955.638555439815</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45955.638555439815</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45955.638555439815</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45955.638555439815</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45955.638555439815</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45955.638555439815</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45955.638555439815</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45955.638555439815</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45955.638555439815</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45955.638555439815</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45955.638555439815</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45955.638555439815</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45955.638555439815</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45955.638555439815</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45955.638555439815</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45955.638555439815</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45955.638555439815</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45955.638555439815</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45955.638555439815</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45955.638555439815</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45955.638555439815</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45955.638555439815</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45955.638555439815</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45955.638555439815</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45955.638555439815</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45955.638555439815</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45955.638555439815</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45955.638555439815</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45955.638555439815</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45955.638555439815</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45955.638555439815</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45955.638555439815</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45955.638555439815</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45955.638555439815</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45955.638555439815</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45955.638555439815</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45955.638555439815</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45955.638555439815</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45955.638555439815</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45955.638555439815</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45955.638555439815</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45955.638555439815</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45955.638555439815</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45955.638555439815</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45955.638555439815</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45955.638555439815</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45955.638555439815</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45955.638555439815</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45955.638555439815</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45955.638555439815</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45955.638555439815</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45955.638555439815</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45955.638555439815</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45955.638555439815</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45955.638555439815</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45955.638555439815</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45955.638555439815</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45955.638555439815</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45955.638555439815</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45955.638555439815</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45955.638555439815</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45955.638555439815</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45955.638555439815</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45955.638555439815</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45955.638555439815</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45955.638555439815</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45955.638555439815</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45955.638555439815</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45955.638555439815</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45955.638555439815</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45955.638555439815</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45955.638555439815</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45955.638555439815</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45955.638555439815</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45955.638555439815</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45955.638555439815</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45955.638555439815</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45955.638555439815</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45955.638555439815</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45955.638555439815</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45955.638555439815</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45955.638555439815</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45955.638555439815</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45955.638555439815</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45955.638555439815</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45955.638555439815</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45955.638555439815</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45955.638555439815</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45955.638555439815</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45955.638555439815</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45955.638555439815</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45955.638555439815</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45955.638555439815</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45955.638555439815</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45955.638555439815</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45955.638555439815</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45955.638555439815</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45955.638555439815</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45955.638555439815</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45955.638555439815</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45955.638555439815</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45955.638555439815</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45955.638555439815</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45955.638555439815</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45955.638555439815</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45955.638555439815</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45955.638555439815</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45955.638555439815</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45955.638555439815</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45955.638555439815</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45955.638555439815</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45955.638555439815</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45955.638555439815</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45955.638555439815</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45955.638555439815</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45955.638555439815</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45955.638555439815</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45955.638555439815</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45955.638555439815</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45955.638555439815</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45955.638555439815</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45955.638555439815</v>
      </c>
      <c r="H222" s="124"/>
      <c r="I222" s="120" t="str">
        <f>IFERROR(VLOOKUP(D222,DB!A:F,6,0),"")</f>
        <v/>
      </c>
      <c r="J222" s="120" t="str">
        <f>IFERROR(VLOOKUP(D222,DB!A:G,7,0),"")</f>
        <v/>
      </c>
      <c r="K222" s="126"/>
      <c r="L222" s="122" t="str">
        <f>IFERROR(VLOOKUP(D222,DB!A:I,9,0),"")</f>
        <v/>
      </c>
    </row>
    <row r="223" spans="1:12" ht="15" customHeight="1">
      <c r="A223" s="127"/>
      <c r="B223" s="127" t="str">
        <f>IFERROR(VLOOKUP(D223,DB!A:K,11,0),"")</f>
        <v/>
      </c>
      <c r="C223" s="128"/>
      <c r="D223" s="129"/>
      <c r="E223" s="130"/>
      <c r="F223" s="131"/>
      <c r="G223" s="132">
        <f ca="1">IFERROR(NOW()-F223,"")</f>
        <v>45955.638555439815</v>
      </c>
      <c r="H223" s="131"/>
      <c r="I223" s="127" t="str">
        <f>IFERROR(VLOOKUP(D223,DB!A:F,6,0),"")</f>
        <v/>
      </c>
      <c r="J223" s="127" t="str">
        <f>IFERROR(VLOOKUP(D223,DB!A:G,7,0),"")</f>
        <v/>
      </c>
      <c r="K223" s="133"/>
      <c r="L223" s="129" t="str">
        <f>IFERROR(VLOOKUP(D223,DB!A:I,9,0),"")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8" sqref="D8"/>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39091</v>
      </c>
      <c r="B2" s="37" t="str">
        <f>IFERROR(VLOOKUP(D2,DB!A:K,11,0),"")</f>
        <v>R5</v>
      </c>
      <c r="C2" s="37">
        <v>3</v>
      </c>
      <c r="D2" s="119" t="s">
        <v>36034</v>
      </c>
      <c r="E2" s="37" t="s">
        <v>38998</v>
      </c>
      <c r="F2" s="38">
        <v>45891.832060185188</v>
      </c>
      <c r="G2" s="145">
        <f ca="1">IFERROR(NOW()-F2,"")</f>
        <v>63.806495254626498</v>
      </c>
      <c r="H2" s="38">
        <v>45891.790393518517</v>
      </c>
      <c r="I2" s="37" t="str">
        <f>IFERROR(VLOOKUP(D2,DB!A:F,6,0),"")</f>
        <v>Generator-SG</v>
      </c>
      <c r="J2" s="37" t="str">
        <f>IFERROR(VLOOKUP(D2,DB!A:G,7,0),"")</f>
        <v>Vandalized</v>
      </c>
      <c r="K2" s="37" t="s">
        <v>39092</v>
      </c>
      <c r="L2" s="37" t="str">
        <f>IFERROR(VLOOKUP(D2,DB!A:I,9,0),"")</f>
        <v>Latis</v>
      </c>
      <c r="M2" s="118"/>
    </row>
    <row r="3" spans="1:13" ht="30.75">
      <c r="A3" s="37" t="s">
        <v>39093</v>
      </c>
      <c r="B3" s="37" t="str">
        <f>IFERROR(VLOOKUP(D3,DB!A:K,11,0),"")</f>
        <v>R5</v>
      </c>
      <c r="C3" s="37">
        <v>1</v>
      </c>
      <c r="D3" s="37" t="s">
        <v>31329</v>
      </c>
      <c r="E3" s="37" t="s">
        <v>39079</v>
      </c>
      <c r="F3" s="38">
        <v>45926.188877314817</v>
      </c>
      <c r="G3" s="145">
        <f t="shared" ref="G3" ca="1" si="0">IFERROR(NOW()-F3,"")</f>
        <v>29.449678124998172</v>
      </c>
      <c r="H3" s="38">
        <v>45926.158159722225</v>
      </c>
      <c r="I3" s="37" t="str">
        <f>IFERROR(VLOOKUP(D3,DB!A:F,6,0),"")</f>
        <v>SCECO</v>
      </c>
      <c r="J3" s="37" t="str">
        <f>IFERROR(VLOOKUP(D3,DB!A:G,7,0),"")</f>
        <v>Good</v>
      </c>
      <c r="K3" s="37" t="s">
        <v>39094</v>
      </c>
      <c r="L3" s="37" t="str">
        <f>IFERROR(VLOOKUP(D3,DB!A:I,9,0),"")</f>
        <v>Latis</v>
      </c>
      <c r="M3" s="118"/>
    </row>
    <row r="4" spans="1:13" ht="48" customHeight="1">
      <c r="A4" s="153" t="s">
        <v>39095</v>
      </c>
      <c r="B4" s="153" t="str">
        <f>IFERROR(VLOOKUP(D4,DB!A:K,11,0),"")</f>
        <v>R5</v>
      </c>
      <c r="C4" s="153">
        <v>1</v>
      </c>
      <c r="D4" s="153" t="s">
        <v>34781</v>
      </c>
      <c r="E4" s="153" t="s">
        <v>39079</v>
      </c>
      <c r="F4" s="154">
        <v>45948.661111111112</v>
      </c>
      <c r="G4" s="155">
        <f ca="1">IFERROR(NOW()-F4,"")</f>
        <v>6.9774443287024042</v>
      </c>
      <c r="H4" s="154">
        <v>45948.661111111112</v>
      </c>
      <c r="I4" s="153" t="str">
        <f>IFERROR(VLOOKUP(D4,DB!A:F,6,0),"")</f>
        <v>SCECO</v>
      </c>
      <c r="J4" s="153" t="str">
        <f>IFERROR(VLOOKUP(D4,DB!A:G,7,0),"")</f>
        <v>Dead</v>
      </c>
      <c r="K4" s="153" t="s">
        <v>39096</v>
      </c>
      <c r="L4" s="153" t="str">
        <f>IFERROR(VLOOKUP(D4,DB!A:I,9,0),"")</f>
        <v>Latis</v>
      </c>
    </row>
    <row r="5" spans="1:13" ht="15">
      <c r="A5" s="153" t="s">
        <v>39097</v>
      </c>
      <c r="B5" s="153" t="str">
        <f>IFERROR(VLOOKUP(D5,DB!A:K,11,0),"")</f>
        <v>R5</v>
      </c>
      <c r="C5" s="153">
        <v>1</v>
      </c>
      <c r="D5" s="153" t="s">
        <v>33956</v>
      </c>
      <c r="E5" s="153" t="s">
        <v>38998</v>
      </c>
      <c r="F5" s="154">
        <v>45955.568877314814</v>
      </c>
      <c r="G5" s="155">
        <f ca="1">IFERROR(NOW()-F5,"")</f>
        <v>6.9678125000791624E-2</v>
      </c>
      <c r="H5" s="154">
        <v>45955.563321759262</v>
      </c>
      <c r="I5" s="153" t="str">
        <f>IFERROR(VLOOKUP(D5,DB!A:F,6,0),"")</f>
        <v>Generator-SG</v>
      </c>
      <c r="J5" s="153" t="str">
        <f>IFERROR(VLOOKUP(D5,DB!A:G,7,0),"")</f>
        <v>Vandalized</v>
      </c>
      <c r="K5" s="153" t="s">
        <v>39098</v>
      </c>
      <c r="L5" s="153" t="str">
        <f>IFERROR(VLOOKUP(D5,DB!A:I,9,0),"")</f>
        <v>Latis</v>
      </c>
    </row>
    <row r="6" spans="1:13" ht="15">
      <c r="A6" s="153" t="s">
        <v>39099</v>
      </c>
      <c r="B6" s="153" t="str">
        <f>IFERROR(VLOOKUP(D6,DB!A:K,11,0),"")</f>
        <v>R5</v>
      </c>
      <c r="C6" s="153">
        <v>5</v>
      </c>
      <c r="D6" s="153" t="s">
        <v>31751</v>
      </c>
      <c r="E6" s="153" t="s">
        <v>39079</v>
      </c>
      <c r="F6" s="154">
        <v>45955.608634259261</v>
      </c>
      <c r="G6" s="155">
        <f ca="1">IFERROR(NOW()-F6,"")</f>
        <v>2.9921180554083548E-2</v>
      </c>
      <c r="H6" s="154">
        <v>45955.601689814815</v>
      </c>
      <c r="I6" s="153" t="str">
        <f>IFERROR(VLOOKUP(D6,DB!A:F,6,0),"")</f>
        <v>SCECO</v>
      </c>
      <c r="J6" s="153" t="str">
        <f>IFERROR(VLOOKUP(D6,DB!A:G,7,0),"")</f>
        <v>Weak</v>
      </c>
      <c r="K6" s="153" t="s">
        <v>39098</v>
      </c>
      <c r="L6" s="153" t="str">
        <f>IFERROR(VLOOKUP(D6,DB!A:I,9,0),"")</f>
        <v>Latis</v>
      </c>
    </row>
    <row r="7" spans="1:13" ht="15">
      <c r="A7" s="153"/>
      <c r="B7" s="153" t="str">
        <f>IFERROR(VLOOKUP(D7,DB!A:K,11,0),"")</f>
        <v/>
      </c>
      <c r="C7" s="153"/>
      <c r="D7" s="153"/>
      <c r="E7" s="153"/>
      <c r="F7" s="154"/>
      <c r="G7" s="155">
        <f ca="1">IFERROR(NOW()-F7,"")</f>
        <v>45955.638555439815</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45955.638555439815</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45955.638555439815</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45955.638555439815</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45955.638555439815</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45955.638555439815</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45955.638555439815</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45955.638555439815</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45955.638555439815</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45955.638555439815</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45955.638555439815</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45955.638555439815</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45955.638555439815</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45955.638555439815</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45955.638555439815</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45955.638555439815</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45955.638555439815</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45955.638555439815</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45955.638555439815</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45955.638555439815</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45955.638555439815</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45955.638555439815</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45955.638555439815</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45955.638555439815</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45955.638555439815</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45955.638555439815</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45955.638555439815</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45955.638555439815</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45955.638555439815</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45955.638555439815</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45955.638555439815</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45955.638555439815</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45955.638555439815</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45955.638555439815</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45955.638555439815</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45955.638555439815</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45955.638555439815</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45955.638555439815</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45955.638555439815</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45955.638555439815</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45955.638555439815</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45955.638555439815</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45955.638555439815</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45955.638555439815</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45955.638555439815</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45955.638555439815</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45955.638555439815</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45955.638555439815</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45955.638555439815</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45955.638555439815</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45955.638555439815</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45955.638555439815</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45955.638555439815</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45955.638555439815</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45955.638555439815</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45955.638555439815</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45955.638555439815</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45955.638555439815</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45955.638555439815</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45955.638555439815</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45955.638555439815</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45955.638555439815</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45955.638555439815</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45955.638555439815</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45955.638555439815</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45955.638555439815</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45955.638555439815</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45955.638555439815</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45955.638555439815</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45955.638555439815</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45955.638555439815</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45955.638555439815</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45955.638555439815</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45955.638555439815</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45955.638555439815</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45955.638555439815</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45955.638555439815</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45955.638555439815</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45955.638555439815</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45955.638555439815</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45955.638555439815</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45955.638555439815</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45955.638555439815</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45955.638555439815</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45955.638555439815</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45955.638555439815</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45955.638555439815</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45955.638555439815</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45955.638555439815</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45955.638555439815</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45955.638555439815</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45955.638555439815</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45955.638555439815</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45955.638555439815</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45955.638555439815</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45955.638555439815</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45955.638555439815</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45955.638555439815</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45955.638555439815</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45955.638555439815</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45955.638555439815</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45955.638555439815</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45955.638555439815</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45955.638555439815</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45955.638555439815</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45955.638555439815</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45955.638555439815</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45955.638555439815</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45955.638555439815</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45955.638555439815</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45955.638555439815</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45955.638555439815</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45955.638555439815</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45955.638555439815</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45955.638555439815</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45955.638555439815</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45955.638555439815</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45955.638555439815</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45955.638555439815</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45955.638555439815</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45955.638555439815</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45955.638555439815</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45955.638555439815</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45955.638555439815</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45955.638555439815</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45955.638555439815</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45955.638555439815</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45955.638555439815</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45955.638555439815</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45955.638555439815</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45955.638555439815</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45955.638555439815</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45955.638555439815</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45955.638555439815</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45955.638555439815</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45955.638555439815</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45955.638555439815</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45955.638555439815</v>
      </c>
      <c r="H144" s="154"/>
      <c r="I144" s="153" t="str">
        <f>IFERROR(VLOOKUP(D144,DB!A:F,6,0),"")</f>
        <v/>
      </c>
      <c r="J144" s="153" t="str">
        <f>IFERROR(VLOOKUP(D144,DB!A:G,7,0),"")</f>
        <v/>
      </c>
      <c r="K144" s="153"/>
      <c r="L144" s="153" t="str">
        <f>IFERROR(VLOOKUP(D144,DB!A:I,9,0),"")</f>
        <v/>
      </c>
    </row>
    <row r="145" spans="1:12" ht="15">
      <c r="A145" s="159"/>
      <c r="B145" s="159" t="str">
        <f>IFERROR(VLOOKUP(D145,DB!A:K,11,0),"")</f>
        <v/>
      </c>
      <c r="C145" s="159"/>
      <c r="D145" s="159"/>
      <c r="E145" s="159"/>
      <c r="F145" s="160"/>
      <c r="G145" s="161">
        <f ca="1">IFERROR(NOW()-F145,"")</f>
        <v>45955.638555439815</v>
      </c>
      <c r="H145" s="160"/>
      <c r="I145" s="159" t="str">
        <f>IFERROR(VLOOKUP(D145,DB!A:F,6,0),"")</f>
        <v/>
      </c>
      <c r="J145" s="159" t="str">
        <f>IFERROR(VLOOKUP(D145,DB!A:G,7,0),"")</f>
        <v/>
      </c>
      <c r="K145" s="159"/>
      <c r="L145" s="159" t="str">
        <f>IFERROR(VLOOKUP(D145,DB!A:I,9,0),"")</f>
        <v/>
      </c>
    </row>
    <row r="146" spans="1:12" ht="15">
      <c r="A146" s="159"/>
      <c r="B146" s="159" t="str">
        <f>IFERROR(VLOOKUP(D146,DB!A:K,11,0),"")</f>
        <v/>
      </c>
      <c r="C146" s="159"/>
      <c r="D146" s="159"/>
      <c r="E146" s="159"/>
      <c r="F146" s="160"/>
      <c r="G146" s="161">
        <f ca="1">IFERROR(NOW()-F146,"")</f>
        <v>45955.638555439815</v>
      </c>
      <c r="H146" s="160"/>
      <c r="I146" s="159" t="str">
        <f>IFERROR(VLOOKUP(D146,DB!A:F,6,0),"")</f>
        <v/>
      </c>
      <c r="J146" s="159" t="str">
        <f>IFERROR(VLOOKUP(D146,DB!A:G,7,0),"")</f>
        <v/>
      </c>
      <c r="K146" s="159"/>
      <c r="L146" s="159" t="str">
        <f>IFERROR(VLOOKUP(D146,DB!A:I,9,0),"")</f>
        <v/>
      </c>
    </row>
    <row r="147" spans="1:12" ht="15">
      <c r="A147" s="159"/>
      <c r="B147" s="159" t="str">
        <f>IFERROR(VLOOKUP(D147,DB!A:K,11,0),"")</f>
        <v/>
      </c>
      <c r="C147" s="159"/>
      <c r="D147" s="159"/>
      <c r="E147" s="159"/>
      <c r="F147" s="160"/>
      <c r="G147" s="161">
        <f ca="1">IFERROR(NOW()-F147,"")</f>
        <v>45955.638555439815</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45955.638555439815</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45955.638555439815</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45955.638555439815</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45955.638555439815</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45955.638555439815</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45955.638555439815</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45955.638555439815</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45955.638555439815</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45955.638555439815</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45955.638555439815</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45955.638555439815</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45955.638555439815</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45955.638555439815</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45955.638555439815</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45955.638555439815</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45955.638555439815</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45955.638555439815</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45955.638555439815</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45955.638555439815</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45955.638555439815</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45955.638555439815</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45955.638555439815</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45955.638555439815</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45955.638555439815</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45955.638555439815</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45955.638555439815</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45955.638555439815</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45955.638555439815</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45955.638555439815</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45955.638555439815</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45955.638555439815</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45955.638555439815</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45955.638555439815</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45955.638555439815</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45955.638555439815</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45955.638555439815</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45955.638555439815</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45955.638555439815</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45955.638555439815</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45955.638555439815</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45955.638555439815</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45955.638555439815</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45955.638555439815</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45955.638555439815</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45955.638555439815</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45955.638555439815</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45955.638555439815</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45955.638555439815</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45955.638555439815</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45955.638555439815</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45955.638555439815</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45955.638555439815</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45955.638555439815</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45955.638555439815</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45955.638555439815</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45955.638555439815</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45955.638555439815</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45955.638555439815</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45955.638555439815</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45955.638555439815</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45955.638555439815</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45955.638555439815</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45955.638555439815</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45955.638555439815</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45955.638555439815</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45955.638555439815</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45955.638555439815</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45955.638555439815</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45955.638555439815</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45955.638555439815</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45955.638555439815</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45955.638555439815</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45955.638555439815</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45955.638555439815</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45955.638555439815</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45955.638555439815</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45955.638555439815</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45955.638555439815</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45955.638555439815</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45955.638555439815</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45955.638555439815</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45955.638555439815</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45955.638555439815</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45955.638555439815</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45955.638555439815</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45955.638555439815</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45955.638555439815</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45955.638555439815</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45955.638555439815</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45955.638555439815</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45955.638555439815</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45955.638555439815</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45955.638555439815</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45955.638555439815</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45955.638555439815</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45955.638555439815</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45955.638555439815</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45955.638555439815</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45955.638555439815</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45955.638555439815</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45955.638555439815</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45955.638555439815</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45955.638555439815</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45955.638555439815</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45955.638555439815</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45955.638555439815</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45955.638555439815</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45955.638555439815</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45955.638555439815</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45955.638555439815</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45955.638555439815</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45955.638555439815</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45955.638555439815</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45955.638555439815</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45955.638555439815</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45955.638555439815</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45955.638555439815</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45955.638555439815</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45955.638555439815</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45955.638555439815</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45955.638555439815</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45955.638555439815</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45955.638555439815</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45955.638555439815</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45955.638555439815</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45955.638555439815</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45955.638555439815</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45955.638555439815</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45955.638555439815</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45955.638555439815</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45955.638555439815</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45955.638555439815</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45955.638555439815</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45955.638555439815</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45955.638555439815</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45955.638555439815</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45955.638555439815</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45955.638555439815</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45955.638555439815</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45955.638555439815</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45955.638555439815</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45955.638555439815</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45955.638555439815</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45955.638555439815</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45955.638555439815</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45955.638555439815</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45955.638555439815</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45955.638555439815</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45955.638555439815</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45955.638555439815</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45955.638555439815</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45955.638555439815</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45955.638555439815</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45955.638555439815</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45955.638555439815</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45955.638555439815</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45955.638555439815</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45955.638555439815</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45955.638555439815</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45955.638555439815</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45955.638555439815</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45955.638555439815</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45955.638555439815</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45955.638555439815</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45955.638555439815</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45955.638555439815</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45955.638555439815</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45955.638555439815</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45955.638555439815</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45955.638555439815</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45955.638555439815</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45955.638555439815</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45955.638555439815</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45955.638555439815</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45955.638555439815</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45955.638555439815</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45955.638555439815</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45955.638555439815</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45955.638555439815</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45955.638555439815</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45955.638555439815</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45955.638555439815</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45955.638555439815</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45955.638555439815</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45955.638555439815</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45955.638555439815</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45955.638555439815</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45955.638555439815</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45955.638555439815</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45955.638555439815</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45955.638555439815</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45955.638555439815</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45955.638555439815</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45955.638555439815</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45955.638555439815</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45955.638555439815</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45955.638555439815</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45955.638555439815</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45955.638555439815</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45955.638555439815</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45955.638555439815</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45955.638555439815</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45955.638555439815</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45955.638555439815</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45955.638555439815</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45955.638555439815</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45955.638555439815</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45955.638555439815</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45955.638555439815</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45955.638555439815</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45955.638555439815</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45955.638555439815</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45955.638555439815</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45955.638555439815</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45955.638555439815</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45955.638555439815</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45955.638555439815</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45955.638555439815</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45955.638555439815</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45955.638555439815</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45955.638555439815</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45955.638555439815</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45955.638555439815</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45955.638555439815</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45955.638555439815</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45955.638555439815</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45955.638555439815</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45955.638555439815</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45955.638555439815</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45955.638555439815</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45955.638555439815</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45955.638555439815</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45955.638555439815</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45955.638555439815</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45955.638555439815</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45955.638555439815</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45955.638555439815</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45955.638555439815</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45955.638555439815</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45955.638555439815</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45955.638555439815</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45955.638555439815</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45955.638555439815</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45955.638555439815</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45955.638555439815</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45955.638555439815</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45955.638555439815</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45955.638555439815</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45955.638555439815</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45955.638555439815</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45955.638555439815</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45955.638555439815</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45955.638555439815</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45955.638555439815</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45955.638555439815</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45955.638555439815</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45955.638555439815</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45955.638555439815</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45955.638555439815</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45955.638555439815</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45955.638555439815</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45955.638555439815</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45955.638555439815</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45955.638555439815</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45955.638555439815</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45955.638555439815</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45955.638555439815</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45955.638555439815</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45955.638555439815</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45955.638555439815</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45955.638555439815</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45955.638555439815</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45955.638555439815</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45955.638555439815</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45955.638555439815</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45955.638555439815</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45955.638555439815</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45955.638555439815</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45955.638555439815</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45955.638555439815</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45955.638555439815</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45955.638555439815</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45955.638555439815</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45955.638555439815</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45955.638555439815</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45955.638555439815</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45955.638555439815</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45955.638555439815</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45955.638555439815</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45955.638555439815</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45955.638555439815</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45955.638555439815</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45955.638555439815</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45955.638555439815</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45955.638555439815</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45955.638555439815</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45955.638555439815</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45955.638555439815</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45955.638555439815</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45955.638555439815</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45955.638555439815</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45955.638555439815</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45955.638555439815</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45955.638555439815</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45955.638555439815</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45955.638555439815</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45955.638555439815</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45955.638555439815</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45955.638555439815</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45955.638555439815</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45955.638555439815</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45955.638555439815</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45955.638555439815</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45955.638555439815</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45955.638555439815</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45955.638555439815</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45955.638555439815</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45955.638555439815</v>
      </c>
      <c r="H465" s="160"/>
      <c r="I465" s="159" t="str">
        <f>IFERROR(VLOOKUP(D465,DB!A:F,6,0),"")</f>
        <v/>
      </c>
      <c r="J465" s="159" t="str">
        <f>IFERROR(VLOOKUP(D465,DB!A:G,7,0),"")</f>
        <v/>
      </c>
      <c r="K465" s="159"/>
      <c r="L465" s="159" t="str">
        <f>IFERROR(VLOOKUP(D465,DB!A:I,9,0),"")</f>
        <v/>
      </c>
    </row>
    <row r="466" spans="1:12" ht="15"/>
    <row r="467" spans="1:12" ht="15"/>
    <row r="468" spans="1:12" ht="15"/>
    <row r="469" spans="1:12" ht="15"/>
    <row r="470" spans="1:12" ht="15"/>
    <row r="471" spans="1:12" ht="15"/>
    <row r="472" spans="1:12" ht="15"/>
    <row r="473" spans="1:12" ht="15"/>
    <row r="474" spans="1:12" ht="15"/>
    <row r="475" spans="1:12" ht="15"/>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5" ht="15"/>
    <row r="576" ht="15"/>
    <row r="578" ht="15"/>
    <row r="579" ht="15"/>
    <row r="580" ht="15"/>
    <row r="581" ht="15"/>
    <row r="583" ht="15"/>
    <row r="584" ht="15"/>
    <row r="591" ht="15"/>
    <row r="592" ht="15"/>
    <row r="593" ht="15"/>
    <row r="594" ht="15"/>
    <row r="595" ht="15"/>
    <row r="596" ht="15"/>
    <row r="599" ht="15"/>
    <row r="600" ht="15"/>
    <row r="601" ht="15"/>
    <row r="602" ht="15"/>
    <row r="603" ht="15"/>
    <row r="604" ht="15"/>
    <row r="605" ht="15"/>
    <row r="606" ht="15"/>
    <row r="607" ht="15"/>
    <row r="608" ht="15"/>
    <row r="609" ht="15"/>
    <row r="610"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6" ht="15"/>
    <row r="667" ht="15"/>
    <row r="704" ht="15"/>
    <row r="705" ht="15"/>
    <row r="706" ht="15"/>
    <row r="707" ht="15"/>
    <row r="708" ht="15"/>
    <row r="709" ht="15"/>
    <row r="710" ht="15"/>
    <row r="711" ht="15"/>
    <row r="712" ht="15"/>
    <row r="713"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4" ht="15"/>
    <row r="795" ht="15"/>
    <row r="796" ht="15"/>
    <row r="798" ht="15"/>
    <row r="799"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2" ht="15"/>
    <row r="833" ht="15"/>
    <row r="1003" ht="15"/>
    <row r="1004" ht="15"/>
    <row r="1005" ht="15"/>
    <row r="1006" ht="15"/>
    <row r="1007" ht="15"/>
    <row r="1008" ht="15"/>
    <row r="1014" ht="15"/>
    <row r="1015" ht="15"/>
    <row r="1016" ht="15"/>
    <row r="1017"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1" ht="15"/>
    <row r="1072" ht="15"/>
    <row r="1078" ht="15"/>
    <row r="1079" ht="15"/>
    <row r="1081" ht="15"/>
    <row r="1082" ht="15"/>
    <row r="1083" ht="15"/>
    <row r="1084" ht="15"/>
    <row r="1085" ht="15"/>
    <row r="1086" ht="15"/>
    <row r="1087" ht="15"/>
    <row r="1089" ht="15"/>
    <row r="1090" ht="15"/>
    <row r="1091"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60" ht="15"/>
    <row r="1161" ht="15"/>
    <row r="1162" ht="15"/>
    <row r="1163" ht="15"/>
    <row r="1164" ht="15"/>
    <row r="1165" ht="15"/>
    <row r="1166" ht="15"/>
    <row r="1167" ht="15"/>
    <row r="1168" ht="15"/>
    <row r="1169" ht="15"/>
    <row r="1170" ht="15"/>
    <row r="1171" ht="15"/>
    <row r="1172" ht="15"/>
    <row r="1173" ht="15"/>
    <row r="1175" ht="15"/>
    <row r="1176" ht="15"/>
    <row r="1177" ht="15"/>
    <row r="1178" ht="15"/>
    <row r="1179" ht="15"/>
    <row r="1180" ht="15"/>
    <row r="1181" ht="15"/>
    <row r="1182" ht="15"/>
    <row r="1183" ht="15"/>
    <row r="1184" ht="15"/>
    <row r="1185" ht="15"/>
    <row r="1186" ht="15"/>
    <row r="1189" ht="15"/>
    <row r="1190" ht="15"/>
    <row r="1191" ht="15"/>
    <row r="1192" ht="15"/>
    <row r="1193" ht="15"/>
    <row r="1194" ht="15"/>
    <row r="1195" ht="15"/>
    <row r="1197" ht="15"/>
    <row r="1198" ht="15"/>
    <row r="1199" ht="15"/>
    <row r="1200" ht="15"/>
    <row r="1201" ht="15"/>
    <row r="1202" ht="15"/>
    <row r="1203" ht="15"/>
    <row r="1204" ht="15"/>
    <row r="1205" ht="15"/>
    <row r="1206" ht="15"/>
    <row r="1207" ht="15"/>
    <row r="1209" ht="15"/>
    <row r="1210" ht="15"/>
    <row r="1211" ht="15"/>
    <row r="1212" ht="15"/>
    <row r="1213" ht="15"/>
    <row r="1214" ht="15"/>
    <row r="1215" ht="15"/>
    <row r="1216" ht="15"/>
    <row r="1217" ht="15"/>
    <row r="1218" ht="15"/>
    <row r="1226" ht="15"/>
    <row r="1227" ht="15"/>
    <row r="1230" ht="15"/>
    <row r="1231" ht="15"/>
    <row r="1232" ht="15"/>
    <row r="1233" ht="15"/>
    <row r="1234" ht="15"/>
    <row r="1235" ht="15"/>
    <row r="1236" ht="15"/>
    <row r="1237" ht="15"/>
    <row r="1240" ht="15"/>
    <row r="1241" ht="15"/>
    <row r="1242" ht="15"/>
    <row r="1243" ht="15"/>
    <row r="1244" ht="15"/>
    <row r="1245" ht="15"/>
    <row r="1246" ht="15"/>
    <row r="1247" ht="15"/>
    <row r="1248" ht="15"/>
    <row r="1249" ht="15"/>
    <row r="1250" ht="15"/>
    <row r="1251" ht="15"/>
    <row r="1253" ht="15"/>
    <row r="1254" ht="15"/>
    <row r="1255" ht="15"/>
    <row r="1258" ht="15"/>
    <row r="1260" ht="15"/>
    <row r="1262" ht="15"/>
    <row r="1265" ht="15"/>
    <row r="1266" ht="15"/>
    <row r="1267" ht="15"/>
    <row r="1269" ht="15"/>
    <row r="1271" ht="15"/>
    <row r="1272" ht="15"/>
    <row r="1273" ht="15"/>
    <row r="1274" ht="15"/>
    <row r="1275" ht="15"/>
    <row r="1277" ht="15"/>
    <row r="1278" ht="15"/>
    <row r="1279" ht="15"/>
    <row r="1280" ht="15"/>
    <row r="1282" ht="15"/>
    <row r="1284" ht="15"/>
    <row r="1285" ht="15"/>
    <row r="1287" ht="15"/>
    <row r="1288" ht="15"/>
    <row r="1289" ht="15"/>
    <row r="1290" ht="15"/>
    <row r="1292" ht="15"/>
    <row r="1294" ht="15"/>
    <row r="1295" ht="15"/>
    <row r="1296" ht="15"/>
    <row r="1297" ht="15"/>
    <row r="1299" ht="15"/>
    <row r="1300" ht="15"/>
    <row r="1301" ht="15"/>
    <row r="1302" ht="15"/>
    <row r="1303" ht="15"/>
    <row r="1304" ht="15"/>
    <row r="1305" ht="15"/>
    <row r="1308" ht="15"/>
  </sheetData>
  <dataValidations count="2">
    <dataValidation allowBlank="1" showInputMessage="1" showErrorMessage="1" sqref="E1" xr:uid="{920C6338-E771-4DAE-8C89-92A9093EA4DE}"/>
    <dataValidation type="list" allowBlank="1" showInputMessage="1" showErrorMessage="1" sqref="E2:E46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6"/>
  <sheetViews>
    <sheetView tabSelected="1"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R6</v>
      </c>
      <c r="C2" s="106"/>
      <c r="D2" s="104" t="s">
        <v>37635</v>
      </c>
      <c r="E2" s="107"/>
      <c r="F2" s="108"/>
      <c r="G2" s="77">
        <f ca="1">IFERROR(NOW()-F2,"-")</f>
        <v>45955.638555439815</v>
      </c>
      <c r="H2" s="108"/>
      <c r="I2" s="104" t="str">
        <f>IFERROR(VLOOKUP(D2,DB!A:F,6,0),"")</f>
        <v>SCECO</v>
      </c>
      <c r="J2" s="103" t="str">
        <f>IFERROR(VLOOKUP(D2,DB!A:G,7,0),"")</f>
        <v>Vandalized</v>
      </c>
      <c r="K2" s="109"/>
      <c r="L2" s="110" t="str">
        <f>IFERROR(VLOOKUP(D2,DB!A:I,9,0),"")</f>
        <v>Latis</v>
      </c>
    </row>
    <row r="3" spans="1:16383" ht="31.5" customHeight="1">
      <c r="A3" s="105"/>
      <c r="B3" s="104" t="str">
        <f>IFERROR(VLOOKUP(D3,DB!A:K,11,0),"")</f>
        <v/>
      </c>
      <c r="C3" s="106"/>
      <c r="D3" s="104" t="s">
        <v>39100</v>
      </c>
      <c r="E3" s="107"/>
      <c r="F3" s="108"/>
      <c r="G3" s="77">
        <f ca="1">IFERROR(NOW()-F3,"-")</f>
        <v>45955.638555439815</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45955.638555439815</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45955.638555439815</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45955.638555439815</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45955.638555439815</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45955.638555439815</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45955.638555439815</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45955.638555439815</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45955.638555439815</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45955.638555439815</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45955.638555439815</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45955.638555439815</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45955.638555439815</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45955.638555439815</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45955.638555439815</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45955.638555439815</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45955.638555439815</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45955.638555439815</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45955.638555439815</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45955.638555439815</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45955.638555439815</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45955.638555439815</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45955.638555439815</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45955.638555439815</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45955.638555439815</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45955.638555439815</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45955.638555439815</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45955.638555439815</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45955.638555439815</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45955.638555439815</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45955.638555439815</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45955.638555439815</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45955.638555439815</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45955.638555439815</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45955.638555439815</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45955.638555439815</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45955.638555439815</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45955.638555439815</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45955.638555439815</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45955.638555439815</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45955.638555439815</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45955.638555439815</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45955.638555439815</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45955.638555439815</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45955.638555439815</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45955.638555439815</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45955.638555439815</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45955.638555439815</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45955.638555439815</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45955.638555439815</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45955.638555439815</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45955.638555439815</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45955.638555439815</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45955.638555439815</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45955.638555439815</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45955.638555439815</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45955.638555439815</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45955.638555439815</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45955.638555439815</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45955.638555439815</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45955.638555439815</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45955.638555439815</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45955.638555439815</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45955.638555439815</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45955.638555439815</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45955.638555439815</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45955.638555439815</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45955.638555439815</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45955.638555439815</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45955.638555439815</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45955.638555439815</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45955.638555439815</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45955.638555439815</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45955.638555439815</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45955.638555439815</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45955.638555439815</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45955.638555439815</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45955.638555439815</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45955.638555439815</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45955.638555439815</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45955.638555439815</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45955.638555439815</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45955.638555439815</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45955.638555439815</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45955.638555439815</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45955.638555439815</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45955.638555439815</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45955.638555439815</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45955.638555439815</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45955.638555439815</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45955.638555439815</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45955.638555439815</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45955.638555439815</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45955.638555439815</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45955.638555439815</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45955.638555439815</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45955.638555439815</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45955.638555439815</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45955.638555439815</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45955.638555439815</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45955.638555439815</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45955.638555439815</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45955.638555439815</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45955.638555439815</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45955.638555439815</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45955.638555439815</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45955.638555439815</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45955.638555439815</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45955.638555439815</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45955.638555439815</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45955.638555439815</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45955.638555439815</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45955.638555439815</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45955.638555439815</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45955.638555439815</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45955.638555439815</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45955.638555439815</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45955.638555439815</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45955.638555439815</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45955.638555439815</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45955.638555439815</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45955.638555439815</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45955.638555439815</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45955.638555439815</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45955.638555439815</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45955.638555439815</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45955.638555439815</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45955.638555439815</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45955.638555439815</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45955.638555439815</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45955.638555439815</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45955.638555439815</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45955.638555439815</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45955.638555439815</v>
      </c>
      <c r="H136" s="108"/>
      <c r="I136" s="104" t="str">
        <f>IFERROR(VLOOKUP(D136,DB!A:F,6,0),"")</f>
        <v/>
      </c>
      <c r="J136" s="103" t="str">
        <f>IFERROR(VLOOKUP(D136,DB!A:G,7,0),"")</f>
        <v/>
      </c>
      <c r="K136" s="109"/>
      <c r="L136" s="110" t="str">
        <f>IFERROR(VLOOKUP(D136,DB!A:I,9,0),"")</f>
        <v/>
      </c>
    </row>
  </sheetData>
  <dataValidations count="2">
    <dataValidation allowBlank="1" showInputMessage="1" showErrorMessage="1" sqref="E1" xr:uid="{380493DB-286A-4683-AF55-C78F04945A49}"/>
    <dataValidation type="list" allowBlank="1" showInputMessage="1" showErrorMessage="1" sqref="E2:E1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2025-10-25T12:19:42Z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