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334" documentId="13_ncr:1_{F6CB121F-512D-4AA6-A0C1-0FB36C537598}" xr6:coauthVersionLast="47" xr6:coauthVersionMax="47" xr10:uidLastSave="{124E3441-E165-45F0-97D5-04CD9D8EF690}"/>
  <bookViews>
    <workbookView xWindow="-109" yWindow="-109" windowWidth="26301" windowHeight="14169" firstSheet="2"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<sst xmlns="http://schemas.openxmlformats.org/spreadsheetml/2006/main" count="180269" uniqueCount="39120">
  <si>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</si>
  <si>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</si>
  <si>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</si>
  <si>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</si>
  <si>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</si>
  <si>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</si>
  <si>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</si>
  <si>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</si>
  <si>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</si>
  <si>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</si>
  <si>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</si>
  <si>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</si>
  <si>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</si>
  <si>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</si>
  <si>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</si>
  <si>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</si>
  <si>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</si>
  <si>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</si>
  <si>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</si>
  <si>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</si>
  <si>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</si>
  <si>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</si>
  <si>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</si>
  <si>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</si>
  <si>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</si>
  <si>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</si>
  <si>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</si>
  <si>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</si>
  <si>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</si>
  <si>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</si>
  <si>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</si>
  <si>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</si>
  <si>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</si>
  <si>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</si>
  <si>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</si>
  <si>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</si>
  <si>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</si>
  <si>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</si>
  <si>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</si>
  <si>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</si>
  <si>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</si>
  <si>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</si>
  <si>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</si>
  <si>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</si>
  <si>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</si>
  <si>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</si>
  <si>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</si>
  <si>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</si>
  <si>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</si>
  <si>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</si>
  <si>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</si>
  <si>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</si>
  <si>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</si>
  <si>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</si>
  <si>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</si>
  <si>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</si>
  <si>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</si>
  <si>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</si>
  <si>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</si>
  <si>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</si>
  <si>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</si>
  <si>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</si>
  <si>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</si>
  <si>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</si>
  <si>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</si>
  <si>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</si>
  <si>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</si>
  <si>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</si>
  <si>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</si>
  <si>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</si>
  <si>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</si>
  <si>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</si>
  <si>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</si>
  <si>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</si>
  <si>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</si>
  <si>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</si>
  <si>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</si>
  <si>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</si>
  <si>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</si>
  <si>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</si>
  <si>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</si>
  <si>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</si>
  <si>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</si>
  <si>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</si>
  <si>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</si>
  <si>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</si>
  <si>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</si>
  <si>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</si>
  <si>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</si>
  <si>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</si>
  <si>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</si>
  <si>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</si>
  <si>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</si>
  <si>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</si>
  <si>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</si>
  <si>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</si>
  <si>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</si>
  <si>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</si>
  <si>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</si>
  <si>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</si>
  <si>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</si>
  <si>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</si>
  <si>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</si>
  <si>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</si>
  <si>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</si>
  <si>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</si>
  <si>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</si>
  <si>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</si>
  <si>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</si>
  <si>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</si>
  <si>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</si>
  <si>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</si>
  <si>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</si>
  <si>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</si>
  <si>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</si>
  <si>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</si>
  <si>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</si>
  <si>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</si>
  <si>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</si>
  <si>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</si>
  <si>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</si>
  <si>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</si>
  <si>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</si>
  <si>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</si>
  <si>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</si>
  <si>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</si>
  <si>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</si>
  <si>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</si>
  <si>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</si>
  <si>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</si>
  <si>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</si>
  <si>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</si>
  <si>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</si>
  <si>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</si>
  <si>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</si>
  <si>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</si>
  <si>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</si>
  <si>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</si>
  <si>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</si>
  <si>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</si>
  <si>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</si>
  <si>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</si>
  <si>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</si>
  <si>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</si>
  <si>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</si>
  <si>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</si>
  <si>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</si>
  <si>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</si>
  <si>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</si>
  <si>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</si>
  <si>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</si>
  <si>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</si>
  <si>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</si>
  <si>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</si>
  <si>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</si>
  <si>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</si>
  <si>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</si>
  <si>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</si>
  <si>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</si>
  <si>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</si>
  <si>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</si>
  <si>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</si>
  <si>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</si>
  <si>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</si>
  <si>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</si>
  <si>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</si>
  <si>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</si>
  <si>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</si>
  <si>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</si>
  <si>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</si>
  <si>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</si>
  <si>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</si>
  <si>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</si>
  <si>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</si>
  <si>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</si>
  <si>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</si>
  <si>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</si>
  <si>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</si>
  <si>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</si>
  <si>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</si>
  <si>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</si>
  <si>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</si>
  <si>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</si>
  <si>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</si>
  <si>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</si>
  <si>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</si>
  <si>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</si>
  <si>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</si>
  <si>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</si>
  <si>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</si>
  <si>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</si>
  <si>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</si>
  <si>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</si>
  <si>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</si>
  <si>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</si>
  <si>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</si>
  <si>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</si>
  <si>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</si>
  <si>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</si>
  <si>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</si>
  <si>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</si>
  <si>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</si>
  <si>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</si>
  <si>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</si>
  <si>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</si>
  <si>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</si>
  <si>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</si>
  <si>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</si>
  <si>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</si>
  <si>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</si>
  <si>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</si>
  <si>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</si>
  <si>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</si>
  <si>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</si>
  <si>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</si>
  <si>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</si>
  <si>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</si>
  <si>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</si>
  <si>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</si>
  <si>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</si>
  <si>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</si>
  <si>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</si>
  <si>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</si>
  <si>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</si>
  <si>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</si>
  <si>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</si>
  <si>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</si>
  <si>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</si>
  <si>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</si>
  <si>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</si>
  <si>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</si>
  <si>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</si>
  <si>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</si>
  <si>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</si>
  <si>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</si>
  <si>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</si>
  <si>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</si>
  <si>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</si>
  <si>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</si>
  <si>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</si>
  <si>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</si>
  <si>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</si>
  <si>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</si>
  <si>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</si>
  <si>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</si>
  <si>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</si>
  <si>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</si>
  <si>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</si>
  <si>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</si>
  <si>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</si>
  <si>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</si>
  <si>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</si>
  <si>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</si>
  <si>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</si>
  <si>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</si>
  <si>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</si>
  <si>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</si>
  <si>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</si>
  <si>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</si>
  <si>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</si>
  <si>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</si>
  <si>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</si>
  <si>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</si>
  <si>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</si>
  <si>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</si>
  <si>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</si>
  <si>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</si>
  <si>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</si>
  <si>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</si>
  <si>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</si>
  <si>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</si>
  <si>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</si>
  <si>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</si>
  <si>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</si>
  <si>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</si>
  <si>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</si>
  <si>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</si>
  <si>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</si>
  <si>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</si>
  <si>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</si>
  <si>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</si>
  <si>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</si>
  <si>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</si>
  <si>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</si>
  <si>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</si>
  <si>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</si>
  <si>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</si>
  <si>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</si>
  <si>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</si>
  <si>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</si>
  <si>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</si>
  <si>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</si>
  <si>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</si>
  <si>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</si>
  <si>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</si>
  <si>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</si>
  <si>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</si>
  <si>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</si>
  <si>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</si>
  <si>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</si>
  <si>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</si>
  <si>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</si>
  <si>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</si>
  <si>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</si>
  <si>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</si>
  <si>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</si>
  <si>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</si>
  <si>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</si>
  <si>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</si>
  <si>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</si>
  <si>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</si>
  <si>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</si>
  <si>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</si>
  <si>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</si>
  <si>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</si>
  <si>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</si>
  <si>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</si>
  <si>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</si>
  <si>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</si>
  <si>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</si>
  <si>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</si>
  <si>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</si>
  <si>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</si>
  <si>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</si>
  <si>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</si>
  <si>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</si>
  <si>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</si>
  <si>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</si>
  <si>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</si>
  <si>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</si>
  <si>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</si>
  <si>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</si>
  <si>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</si>
  <si>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</si>
  <si>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</si>
  <si>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</si>
  <si>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</si>
  <si>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</si>
  <si>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</si>
  <si>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</si>
  <si>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</si>
  <si>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</si>
  <si>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</si>
  <si>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</si>
  <si>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</si>
  <si>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</si>
  <si>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</si>
  <si>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</si>
  <si>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</si>
  <si>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</si>
  <si>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</si>
  <si>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</si>
  <si>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</si>
  <si>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</si>
  <si>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</si>
  <si>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</si>
  <si>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</si>
  <si>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</si>
  <si>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</si>
  <si>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</si>
  <si>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</si>
  <si>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</si>
  <si>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</si>
  <si>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</si>
  <si>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</si>
  <si>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</si>
  <si>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</si>
  <si>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</si>
  <si>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</si>
  <si>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</si>
  <si>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</si>
  <si>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</si>
  <si>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</si>
  <si>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</si>
  <si>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</si>
  <si>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</si>
  <si>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</si>
  <si>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</si>
  <si>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</si>
  <si>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</si>
  <si>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</si>
  <si>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</si>
  <si>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</si>
  <si>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</si>
  <si>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</si>
  <si>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</si>
  <si>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</si>
  <si>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</si>
  <si>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</si>
  <si>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</si>
  <si>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</si>
  <si>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</si>
  <si>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</si>
  <si>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</si>
  <si>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</si>
  <si>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</si>
  <si>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</si>
  <si>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</si>
  <si>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</si>
  <si>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</si>
  <si>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</si>
  <si>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</si>
  <si>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</si>
  <si>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</si>
  <si>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</si>
  <si>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</si>
  <si>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</si>
  <si>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</si>
  <si>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</si>
  <si>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</si>
  <si>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</si>
  <si>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</si>
  <si>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</si>
  <si>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</si>
  <si>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</si>
  <si>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</si>
  <si>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</si>
  <si>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</si>
  <si>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</si>
  <si>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</si>
  <si>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</si>
  <si>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</si>
  <si>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</si>
  <si>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</si>
  <si>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</si>
  <si>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</si>
  <si>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</si>
  <si>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</si>
  <si>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</si>
  <si>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</si>
  <si>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</si>
  <si>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</si>
  <si>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</si>
  <si>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</si>
  <si>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</si>
  <si>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</si>
  <si>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</si>
  <si>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</si>
  <si>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</si>
  <si>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</si>
  <si>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</si>
  <si>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</si>
  <si>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</si>
  <si>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</si>
  <si>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</si>
  <si>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</si>
  <si>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</si>
  <si>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</si>
  <si>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</si>
  <si>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</si>
  <si>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</si>
  <si>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</si>
  <si>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</si>
  <si>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</si>
  <si>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</si>
  <si>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</si>
  <si>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</si>
  <si>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</si>
  <si>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</si>
  <si>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</si>
  <si>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</si>
  <si>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</si>
  <si>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</si>
  <si>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</si>
  <si>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</si>
  <si>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</si>
  <si>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</si>
  <si>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</si>
  <si>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</si>
  <si>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</si>
  <si>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</si>
  <si>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</si>
  <si>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</si>
  <si>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</si>
  <si>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</si>
  <si>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</si>
  <si>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</si>
  <si>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</si>
  <si>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</si>
  <si>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</si>
  <si>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</si>
  <si>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</si>
  <si>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</si>
  <si>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</si>
  <si>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</si>
  <si>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</si>
  <si>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</si>
  <si>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</si>
  <si>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</si>
  <si>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</si>
  <si>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</si>
  <si>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</si>
  <si>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</si>
  <si>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</si>
  <si>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</si>
  <si>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</si>
  <si>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</si>
  <si>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</si>
  <si>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</si>
  <si>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</si>
  <si>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</si>
  <si>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</si>
  <si>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</si>
  <si>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</si>
  <si>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</si>
  <si>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</si>
  <si>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</si>
  <si>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</si>
  <si>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</si>
  <si>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</si>
  <si>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</si>
  <si>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</si>
  <si>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</si>
  <si>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</si>
  <si>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</si>
  <si>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</si>
  <si>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</si>
  <si>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</si>
  <si>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</si>
  <si>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</si>
  <si>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</si>
  <si>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</si>
  <si>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</si>
  <si>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</si>
  <si>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</si>
  <si>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</si>
  <si>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</si>
  <si>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</si>
  <si>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</si>
  <si>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</si>
  <si>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</si>
  <si>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</si>
  <si>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</si>
  <si>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</si>
  <si>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</si>
  <si>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</si>
  <si>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</si>
  <si>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</si>
  <si>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</si>
  <si>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</si>
  <si>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</si>
  <si>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</si>
  <si>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</si>
  <si>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</si>
  <si>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</si>
  <si>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</si>
  <si>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</si>
  <si>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</si>
  <si>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</si>
  <si>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</si>
  <si>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</si>
  <si>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</si>
  <si>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</si>
  <si>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</si>
  <si>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</si>
  <si>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</si>
  <si>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</si>
  <si>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</si>
  <si>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</si>
  <si>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</si>
  <si>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</si>
  <si>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</si>
  <si>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</si>
  <si>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</si>
  <si>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</si>
  <si>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</si>
  <si>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</si>
  <si>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</si>
  <si>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</si>
  <si>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</si>
  <si>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</si>
  <si>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</si>
  <si>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</si>
  <si>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</si>
  <si>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</si>
  <si>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</si>
  <si>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</si>
  <si>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</si>
  <si>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</si>
  <si>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</si>
  <si>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</si>
  <si>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</si>
  <si>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</si>
  <si>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</si>
  <si>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</si>
  <si>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</si>
  <si>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</si>
  <si>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</si>
  <si>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</si>
  <si>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</si>
  <si>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</si>
  <si>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</si>
  <si>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</si>
  <si>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</si>
  <si>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</si>
  <si>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</si>
  <si>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</si>
  <si>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</si>
  <si>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</si>
  <si>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</si>
  <si>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</si>
  <si>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</si>
  <si>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</si>
  <si>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</si>
  <si>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</si>
  <si>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</si>
  <si>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</si>
  <si>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</si>
  <si>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</si>
  <si>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</si>
  <si>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</si>
  <si>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</si>
  <si>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</si>
  <si>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</si>
  <si>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</si>
  <si>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</si>
  <si>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</si>
  <si>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</si>
  <si>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</si>
  <si>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</si>
  <si>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</si>
  <si>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</si>
  <si>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</si>
  <si>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</si>
  <si>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</si>
  <si>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</si>
  <si>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</si>
  <si>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</si>
  <si>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</si>
  <si>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</si>
  <si>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</si>
  <si>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</si>
  <si>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</si>
  <si>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</si>
  <si>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</si>
  <si>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</si>
  <si>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</si>
  <si>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</si>
  <si>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</si>
  <si>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</si>
  <si>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</si>
  <si>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</si>
  <si>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</si>
  <si>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</si>
  <si>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</si>
  <si>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</si>
  <si>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</si>
  <si>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</si>
  <si>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</si>
  <si>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</si>
  <si>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</si>
  <si>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</si>
  <si>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</si>
  <si>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</si>
  <si>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</si>
  <si>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</si>
  <si>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</si>
  <si>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</si>
  <si>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</si>
  <si>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</si>
  <si>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</si>
  <si>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</si>
  <si>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</si>
  <si>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</si>
  <si>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</si>
  <si>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</si>
  <si>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</si>
  <si>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</si>
  <si>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</si>
  <si>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</si>
  <si>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</si>
  <si>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</si>
  <si>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</si>
  <si>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</si>
  <si>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</si>
  <si>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</si>
  <si>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</si>
  <si>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</si>
  <si>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</si>
  <si>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</si>
  <si>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</si>
  <si>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</si>
  <si>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</si>
  <si>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</si>
  <si>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</si>
  <si>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</si>
  <si>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</si>
  <si>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</si>
  <si>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</si>
  <si>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</si>
  <si>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</si>
  <si>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</si>
  <si>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</si>
  <si>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</si>
  <si>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</si>
  <si>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</si>
  <si>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</si>
  <si>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</si>
  <si>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</si>
  <si>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</si>
  <si>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</si>
  <si>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</si>
  <si>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</si>
  <si>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</si>
  <si>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</si>
  <si>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</si>
  <si>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</si>
  <si>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</si>
  <si>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</si>
  <si>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</si>
  <si>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</si>
  <si>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</si>
  <si>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</si>
  <si>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</si>
  <si>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</si>
  <si>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</si>
  <si>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</si>
  <si>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</si>
  <si>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</si>
  <si>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</si>
  <si>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</si>
  <si>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</si>
  <si>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</si>
  <si>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</si>
  <si>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</si>
  <si>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</si>
  <si>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</si>
  <si>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</si>
  <si>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</si>
  <si>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</si>
  <si>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</si>
  <si>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</si>
  <si>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</si>
  <si>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</si>
  <si>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</si>
  <si>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</si>
  <si>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</si>
  <si>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</si>
  <si>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</si>
  <si>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</si>
  <si>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</si>
  <si>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</si>
  <si>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</si>
  <si>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</si>
  <si>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</si>
  <si>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</si>
  <si>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</si>
  <si>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</si>
  <si>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</si>
  <si>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</si>
  <si>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</si>
  <si>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</si>
  <si>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</si>
  <si>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</si>
  <si>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</si>
  <si>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</si>
  <si>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</si>
  <si>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</si>
  <si>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</si>
  <si>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</si>
  <si>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</si>
  <si>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</si>
  <si>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</si>
  <si>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</si>
  <si>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</si>
  <si>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</si>
  <si>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</si>
  <si>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</si>
  <si>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</si>
  <si>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</si>
  <si>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</si>
  <si>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</si>
  <si>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</si>
  <si>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</si>
  <si>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</si>
  <si>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</si>
  <si>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</si>
  <si>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</si>
  <si>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</si>
  <si>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</si>
  <si>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</si>
  <si>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</si>
  <si>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</si>
  <si>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</si>
  <si>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</si>
  <si>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</si>
  <si>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</si>
  <si>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</si>
  <si>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</si>
  <si>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</si>
  <si>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</si>
  <si>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</si>
  <si>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</si>
  <si>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</si>
  <si>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</si>
  <si>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</si>
  <si>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</si>
  <si>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</si>
  <si>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</si>
  <si>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</si>
  <si>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</si>
  <si>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</si>
  <si>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</si>
  <si>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</si>
  <si>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</si>
  <si>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</si>
  <si>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</si>
  <si>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</si>
  <si>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</si>
  <si>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</si>
  <si>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</si>
  <si>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</si>
  <si>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</si>
  <si>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</si>
  <si>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</si>
  <si>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</si>
  <si>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</si>
  <si>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</si>
  <si>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</si>
  <si>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</si>
  <si>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</si>
  <si>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</si>
  <si>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</si>
  <si>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</si>
  <si>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</si>
  <si>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</si>
  <si>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</si>
  <si>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</si>
  <si>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</si>
  <si>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</si>
  <si>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</si>
  <si>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</si>
  <si>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</si>
  <si>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</si>
  <si>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</si>
  <si>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</si>
  <si>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</si>
  <si>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</si>
  <si>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</si>
  <si>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</si>
  <si>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</si>
  <si>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</si>
  <si>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</si>
  <si>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</si>
  <si>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</si>
  <si>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</si>
  <si>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</si>
  <si>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</si>
  <si>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</si>
  <si>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</si>
  <si>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</si>
  <si>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</si>
  <si>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</si>
  <si>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</si>
  <si>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</si>
  <si>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</si>
  <si>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</si>
  <si>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</si>
  <si>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</si>
  <si>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</si>
  <si>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</si>
  <si>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</si>
  <si>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</si>
  <si>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</si>
  <si>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</si>
  <si>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</si>
  <si>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</si>
  <si>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</si>
  <si>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</si>
  <si>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</si>
  <si>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</si>
  <si>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</si>
  <si>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</si>
  <si>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</si>
  <si>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</si>
  <si>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</si>
  <si>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</si>
  <si>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</si>
  <si>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</si>
  <si>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</si>
  <si>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</si>
  <si>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</si>
  <si>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</si>
  <si>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</si>
  <si>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</si>
  <si>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</si>
  <si>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</si>
  <si>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</si>
  <si>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</si>
  <si>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</si>
  <si>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</si>
  <si>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</si>
  <si>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</si>
  <si>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</si>
  <si>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</si>
  <si>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</si>
  <si>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</si>
  <si>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</si>
  <si>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</si>
  <si>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</si>
  <si>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</si>
  <si>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</si>
  <si>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</si>
  <si>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</si>
  <si>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</si>
  <si>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</si>
  <si>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</si>
  <si>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</si>
  <si>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</si>
  <si>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</si>
  <si>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</si>
  <si>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</si>
  <si>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</si>
  <si>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</si>
  <si>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</si>
  <si>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</si>
  <si>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</si>
  <si>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</si>
  <si>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</si>
  <si>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</si>
  <si>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</si>
  <si>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</si>
  <si>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</si>
  <si>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</si>
  <si>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</si>
  <si>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</si>
  <si>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</si>
  <si>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</si>
  <si>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</si>
  <si>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</si>
  <si>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</si>
  <si>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</si>
  <si>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</si>
  <si>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</si>
  <si>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</si>
  <si>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</si>
  <si>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</si>
  <si>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</si>
  <si>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</si>
  <si>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</si>
  <si>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</si>
  <si>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</si>
  <si>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</si>
  <si>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</si>
  <si>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</si>
  <si>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</si>
  <si>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</si>
  <si>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</si>
  <si>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</si>
  <si>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</si>
  <si>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</si>
  <si>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</si>
  <si>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</si>
  <si>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</si>
  <si>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</si>
  <si>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</si>
  <si>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</si>
  <si>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</si>
  <si>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</si>
  <si>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</si>
  <si>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</si>
  <si>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</si>
  <si>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</si>
  <si>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</si>
  <si>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</si>
  <si>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</si>
  <si>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</si>
  <si>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</si>
  <si>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</si>
  <si>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</si>
  <si>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</si>
  <si>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</si>
  <si>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</si>
  <si>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</si>
  <si>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</si>
  <si>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</si>
  <si>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</si>
  <si>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</si>
  <si>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</si>
  <si>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</si>
  <si>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</si>
  <si>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</si>
  <si>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</si>
  <si>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</si>
  <si>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</si>
  <si>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</si>
  <si>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</si>
  <si>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</si>
  <si>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</si>
  <si>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</si>
  <si>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</si>
  <si>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</si>
  <si>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</si>
  <si>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</si>
  <si>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</si>
  <si>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</si>
  <si>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</si>
  <si>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</si>
  <si>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</si>
  <si>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</si>
  <si>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</si>
  <si>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</si>
  <si>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</si>
  <si>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</si>
  <si>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</si>
  <si>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</si>
  <si>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</si>
  <si>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</si>
  <si>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</si>
  <si>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</si>
  <si>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</si>
  <si>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</si>
  <si>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</si>
  <si>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</si>
  <si>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</si>
  <si>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</si>
  <si>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</si>
  <si>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</si>
  <si>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</si>
  <si>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</si>
  <si>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</si>
  <si>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</si>
  <si>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</si>
  <si>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</si>
  <si>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</si>
  <si>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</si>
  <si>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</si>
  <si>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</si>
  <si>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</si>
  <si>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</si>
  <si>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</si>
  <si>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</si>
  <si>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</si>
  <si>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</si>
  <si>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</si>
  <si>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</si>
  <si>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</si>
  <si>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</si>
  <si>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</si>
  <si>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</si>
  <si>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</si>
  <si>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</si>
  <si>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</si>
  <si>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</si>
  <si>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</si>
  <si>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</si>
  <si>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</si>
  <si>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</si>
  <si>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</si>
  <si>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</si>
  <si>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</si>
  <si>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</si>
  <si>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</si>
  <si>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</si>
  <si>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</si>
  <si>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</si>
  <si>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</si>
  <si>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</si>
  <si>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</si>
  <si>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</si>
  <si>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</si>
  <si>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</si>
  <si>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</si>
  <si>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</si>
  <si>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</si>
  <si>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</si>
  <si>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</si>
  <si>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</si>
  <si>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</si>
  <si>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</si>
  <si>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</si>
  <si>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</si>
  <si>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</si>
  <si>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</si>
  <si>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</si>
  <si>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</si>
  <si>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</si>
  <si>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</si>
  <si>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</si>
  <si>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</si>
  <si>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</si>
  <si>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</si>
  <si>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</si>
  <si>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</si>
  <si>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</si>
  <si>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</si>
  <si>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</si>
  <si>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</si>
  <si>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</si>
  <si>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</si>
  <si>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</si>
  <si>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</si>
  <si>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</si>
  <si>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</si>
  <si>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</si>
  <si>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</si>
  <si>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</si>
  <si>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</si>
  <si>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</si>
  <si>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</si>
  <si>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</si>
  <si>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</si>
  <si>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</si>
  <si>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</si>
  <si>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</si>
  <si>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</si>
  <si>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</si>
  <si>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</si>
  <si>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</si>
  <si>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</si>
  <si>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</si>
  <si>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</si>
  <si>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</si>
  <si>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</si>
  <si>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</si>
  <si>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</si>
  <si>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</si>
  <si>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</si>
  <si>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</si>
  <si>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</si>
  <si>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</si>
  <si>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</si>
  <si>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</si>
  <si>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</si>
  <si>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</si>
  <si>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</si>
  <si>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</si>
  <si>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</si>
  <si>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</si>
  <si>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</si>
  <si>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</si>
  <si>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</si>
  <si>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</si>
  <si>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</si>
  <si>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</si>
  <si>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</si>
  <si>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</si>
  <si>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</si>
  <si>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</si>
  <si>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</si>
  <si>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</si>
  <si>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</si>
  <si>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</si>
  <si>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</si>
  <si>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</si>
  <si>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</si>
  <si>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</si>
  <si>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</si>
  <si>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</si>
  <si>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</si>
  <si>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</si>
  <si>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</si>
  <si>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</si>
  <si>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</si>
  <si>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</si>
  <si>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</si>
  <si>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</si>
  <si>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</si>
  <si>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</si>
  <si>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</si>
  <si>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</si>
  <si>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</si>
  <si>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</si>
  <si>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</si>
  <si>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</si>
  <si>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</si>
  <si>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</si>
  <si>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</si>
  <si>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</si>
  <si>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</si>
  <si>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</si>
  <si>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</si>
  <si>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</si>
  <si>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</si>
  <si>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</si>
  <si>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</si>
  <si>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</si>
  <si>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</si>
  <si>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</si>
  <si>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</si>
  <si>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</si>
  <si>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</si>
  <si>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</si>
  <si>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</si>
  <si>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</si>
  <si>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</si>
  <si>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</si>
  <si>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</si>
  <si>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</si>
  <si>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</si>
  <si>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</si>
  <si>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</si>
  <si>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</si>
  <si>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</si>
  <si>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</si>
  <si>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</si>
  <si>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</si>
  <si>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</si>
  <si>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</si>
  <si>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</si>
  <si>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</si>
  <si>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</si>
  <si>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</si>
  <si>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</si>
  <si>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</si>
  <si>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</si>
  <si>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</si>
  <si>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</si>
  <si>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</si>
  <si>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</si>
  <si>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</si>
  <si>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</si>
  <si>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</si>
  <si>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</si>
  <si>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</si>
  <si>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</si>
  <si>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</si>
  <si>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</si>
  <si>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</si>
  <si>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</si>
  <si>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</si>
  <si>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</si>
  <si>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</si>
  <si>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</si>
  <si>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</si>
  <si>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</si>
  <si>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</si>
  <si>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</si>
  <si>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</si>
  <si>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</si>
  <si>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</si>
  <si>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</si>
  <si>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</si>
  <si>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</si>
  <si>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</si>
  <si>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</si>
  <si>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</si>
  <si>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</si>
  <si>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</si>
  <si>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</si>
  <si>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</si>
  <si>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</si>
  <si>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</si>
  <si>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</si>
  <si>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</si>
  <si>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</si>
  <si>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</si>
  <si>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</si>
  <si>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</si>
  <si>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</si>
  <si>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</si>
  <si>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</si>
  <si>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</si>
  <si>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</si>
  <si>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</si>
  <si>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</si>
  <si>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</si>
  <si>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</si>
  <si>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</si>
  <si>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</si>
  <si>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</si>
  <si>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</si>
  <si>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</si>
  <si>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</si>
  <si>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</si>
  <si>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</si>
  <si>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</si>
  <si>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</si>
  <si>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</si>
  <si>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</si>
  <si>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</si>
  <si>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</si>
  <si>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</si>
  <si>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</si>
  <si>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</si>
  <si>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</si>
  <si>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</si>
  <si>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</si>
  <si>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</si>
  <si>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</si>
  <si>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</si>
  <si>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</si>
  <si>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</si>
  <si>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</si>
  <si>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</si>
  <si>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</si>
  <si>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</si>
  <si>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</si>
  <si>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</si>
  <si>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</si>
  <si>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</si>
  <si>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</si>
  <si>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</si>
  <si>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</si>
  <si>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</si>
  <si>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</si>
  <si>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</si>
  <si>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</si>
  <si>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</si>
  <si>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</si>
  <si>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</si>
  <si>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</si>
  <si>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</si>
  <si>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</si>
  <si>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</si>
  <si>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</si>
  <si>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</si>
  <si>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</si>
  <si>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</si>
  <si>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</si>
  <si>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</si>
  <si>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</si>
  <si>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</si>
  <si>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</si>
  <si>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</si>
  <si>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</si>
  <si>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</si>
  <si>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</si>
  <si>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</si>
  <si>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</si>
  <si>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</si>
  <si>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</si>
  <si>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</si>
  <si>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</si>
  <si>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</si>
  <si>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</si>
  <si>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</si>
  <si>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</si>
  <si>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</si>
  <si>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</si>
  <si>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</si>
  <si>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</si>
  <si>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</si>
  <si>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</si>
  <si>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</si>
  <si>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</si>
  <si>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</si>
  <si>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</si>
  <si>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</si>
  <si>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</si>
  <si>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</si>
  <si>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</si>
  <si>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</si>
  <si>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</si>
  <si>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</si>
  <si>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</si>
  <si>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</si>
  <si>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</si>
  <si>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</si>
  <si>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</si>
  <si>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</si>
  <si>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</si>
  <si>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</si>
  <si>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</si>
  <si>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</si>
  <si>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</si>
  <si>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</si>
  <si>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</si>
  <si>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</si>
  <si>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</si>
  <si>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</si>
  <si>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</si>
  <si>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</si>
  <si>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</si>
  <si>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</si>
  <si>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</si>
  <si>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</si>
  <si>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</si>
  <si>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</si>
  <si>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</si>
  <si>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</si>
  <si>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</si>
  <si>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</si>
  <si>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</si>
  <si>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</si>
  <si>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</si>
  <si>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</si>
  <si>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</si>
  <si>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</si>
  <si>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</si>
  <si>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</si>
  <si>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</si>
  <si>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</si>
  <si>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</si>
  <si>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</si>
  <si>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</si>
  <si>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</si>
  <si>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</si>
  <si>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</si>
  <si>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</si>
  <si>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</si>
  <si>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</si>
  <si>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</si>
  <si>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</si>
  <si>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</si>
  <si>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</si>
  <si>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</si>
  <si>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</si>
  <si>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</si>
  <si>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</si>
  <si>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</si>
  <si>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</si>
  <si>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</si>
  <si>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</si>
  <si>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</si>
  <si>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</si>
  <si>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</si>
  <si>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</si>
  <si>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</si>
  <si>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</si>
  <si>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</si>
  <si>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</si>
  <si>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</si>
  <si>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</si>
  <si>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</si>
  <si>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</si>
  <si>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</si>
  <si>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</si>
  <si>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</si>
  <si>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</si>
  <si>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</si>
  <si>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</si>
  <si>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</si>
  <si>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</si>
  <si>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</si>
  <si>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</si>
  <si>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</si>
  <si>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</si>
  <si>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</si>
  <si>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</si>
  <si>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</si>
  <si>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</si>
  <si>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</si>
  <si>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</si>
  <si>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</si>
  <si>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</si>
  <si>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</si>
  <si>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</si>
  <si>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</si>
  <si>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</si>
  <si>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</si>
  <si>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</si>
  <si>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</si>
  <si>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</si>
  <si>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</si>
  <si>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</si>
  <si>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</si>
  <si>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</si>
  <si>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</si>
  <si>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</si>
  <si>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</si>
  <si>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</si>
  <si>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</si>
  <si>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</si>
  <si>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</si>
  <si>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</si>
  <si>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</si>
  <si>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</si>
  <si>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</si>
  <si>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</si>
  <si>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</si>
  <si>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</si>
  <si>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</si>
  <si>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</si>
  <si>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</si>
  <si>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</si>
  <si>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</si>
  <si>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</si>
  <si>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</si>
  <si>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</si>
  <si>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</si>
  <si>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</si>
  <si>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</si>
  <si>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</si>
  <si>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</si>
  <si>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</si>
  <si>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</si>
  <si>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</si>
  <si>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</si>
  <si>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</si>
  <si>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</si>
  <si>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</si>
  <si>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</si>
  <si>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</si>
  <si>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</si>
  <si>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</si>
  <si>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</si>
  <si>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</si>
  <si>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</si>
  <si>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</si>
  <si>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</si>
  <si>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</si>
  <si>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</si>
  <si>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</si>
  <si>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</si>
  <si>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</si>
  <si>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</si>
  <si>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</si>
  <si>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</si>
  <si>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</si>
  <si>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</si>
  <si>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</si>
  <si>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</si>
  <si>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</si>
  <si>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</si>
  <si>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</si>
  <si>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</si>
  <si>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</si>
  <si>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</si>
  <si>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</si>
  <si>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</si>
  <si>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</si>
  <si>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</si>
  <si>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</si>
  <si>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</si>
  <si>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</si>
  <si>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</si>
  <si>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</si>
  <si>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</si>
  <si>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</si>
  <si>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</si>
  <si>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</si>
  <si>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</si>
  <si>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</si>
  <si>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</si>
  <si>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</si>
  <si>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</si>
  <si>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</si>
  <si>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</si>
  <si>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</si>
  <si>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</si>
  <si>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</si>
  <si>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</si>
  <si>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</si>
  <si>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</si>
  <si>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</si>
  <si>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</si>
  <si>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</si>
  <si>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</si>
  <si>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</si>
  <si>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</si>
  <si>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</si>
  <si>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</si>
  <si>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</si>
  <si>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</si>
  <si>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</si>
  <si>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</si>
  <si>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</si>
  <si>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</si>
  <si>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</si>
  <si>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</si>
  <si>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</si>
  <si>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</si>
  <si>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</si>
  <si>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</si>
  <si>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</si>
  <si>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</si>
  <si>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</si>
  <si>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</si>
  <si>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</si>
  <si>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</si>
  <si>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</si>
  <si>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</si>
  <si>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</si>
  <si>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</si>
  <si>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</si>
  <si>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</si>
  <si>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</si>
  <si>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</si>
  <si>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</si>
  <si>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</si>
  <si>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</si>
  <si>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</si>
  <si>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</si>
  <si>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</si>
  <si>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</si>
  <si>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</si>
  <si>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</si>
  <si>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</si>
  <si>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</si>
  <si>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</si>
  <si>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</si>
  <si>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</si>
  <si>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</si>
  <si>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</si>
  <si>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</si>
  <si>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</si>
  <si>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</si>
  <si>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</si>
  <si>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</si>
  <si>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</si>
  <si>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</si>
  <si>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</si>
  <si>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</si>
  <si>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</si>
  <si>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</si>
  <si>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</si>
  <si>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</si>
  <si>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</si>
  <si>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</si>
  <si>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</si>
  <si>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</si>
  <si>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</si>
  <si>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</si>
  <si>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</si>
  <si>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</si>
  <si>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</si>
  <si>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</si>
  <si>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</si>
  <si>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</si>
  <si>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</si>
  <si>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</si>
  <si>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</si>
  <si>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</si>
  <si>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</si>
  <si>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</si>
  <si>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</si>
  <si>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</si>
  <si>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</si>
  <si>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</si>
  <si>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</si>
  <si>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</si>
  <si>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</si>
  <si>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</si>
  <si>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</si>
  <si>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</si>
  <si>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</si>
  <si>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</si>
  <si>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</si>
  <si>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</si>
  <si>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</si>
  <si>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</si>
  <si>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</si>
  <si>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</si>
  <si>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</si>
  <si>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</si>
  <si>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</si>
  <si>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</si>
  <si>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</si>
  <si>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</si>
  <si>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</si>
  <si>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</si>
  <si>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</si>
  <si>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</si>
  <si>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</si>
  <si>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</si>
  <si>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</si>
  <si>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</si>
  <si>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</si>
  <si>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</si>
  <si>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</si>
  <si>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</si>
  <si>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</si>
  <si>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</si>
  <si>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</si>
  <si>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</si>
  <si>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</si>
  <si>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</si>
  <si>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</si>
  <si>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</si>
  <si>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</si>
  <si>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</si>
  <si>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</si>
  <si>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</si>
  <si>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</si>
  <si>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</si>
  <si>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</si>
  <si>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</si>
  <si>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</si>
  <si>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</si>
  <si>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</si>
  <si>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</si>
  <si>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</si>
  <si>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</si>
  <si>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</si>
  <si>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</si>
  <si>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</si>
  <si>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</si>
  <si>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</si>
  <si>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</si>
  <si>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</si>
  <si>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</si>
  <si>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</si>
  <si>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</si>
  <si>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</si>
  <si>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</si>
  <si>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</si>
  <si>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</si>
  <si>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</si>
  <si>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</si>
  <si>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</si>
  <si>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</si>
  <si>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</si>
  <si>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</si>
  <si>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</si>
  <si>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</si>
  <si>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</si>
  <si>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</si>
  <si>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</si>
  <si>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</si>
  <si>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</si>
  <si>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</si>
  <si>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</si>
  <si>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</si>
  <si>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</si>
  <si>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</si>
  <si>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</si>
  <si>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</si>
  <si>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</si>
  <si>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</si>
  <si>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</si>
  <si>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</si>
  <si>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</si>
  <si>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</si>
  <si>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</si>
  <si>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</si>
  <si>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</si>
  <si>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</si>
  <si>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</si>
  <si>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</si>
  <si>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</si>
  <si>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</si>
  <si>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</si>
  <si>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</si>
  <si>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</si>
  <si>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</si>
  <si>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</si>
  <si>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</si>
  <si>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</si>
  <si>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</si>
  <si>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</si>
  <si>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</si>
  <si>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</si>
  <si>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</si>
  <si>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</si>
  <si>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</si>
  <si>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</si>
  <si>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</si>
  <si>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</si>
  <si>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</si>
  <si>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</si>
  <si>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</si>
  <si>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</si>
  <si>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</si>
  <si>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</si>
  <si>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</si>
  <si>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</si>
  <si>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</si>
  <si>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</si>
  <si>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</si>
  <si>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</si>
  <si>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</si>
  <si>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</si>
  <si>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</si>
  <si>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</si>
  <si>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</si>
  <si>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</si>
  <si>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</si>
  <si>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</si>
  <si>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</si>
  <si>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</si>
  <si>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</si>
  <si>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</si>
  <si>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</si>
  <si>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</si>
  <si>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</si>
  <si>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</si>
  <si>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</si>
  <si>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</si>
  <si>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</si>
  <si>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</si>
  <si>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</si>
  <si>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</si>
  <si>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</si>
  <si>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</si>
  <si>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</si>
  <si>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</si>
  <si>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</si>
  <si>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</si>
  <si>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</si>
  <si>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</si>
  <si>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</si>
  <si>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</si>
  <si>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</si>
  <si>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</si>
  <si>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</si>
  <si>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</si>
  <si>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</si>
  <si>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</si>
  <si>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</si>
  <si>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</si>
  <si>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</si>
  <si>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</si>
  <si>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</si>
  <si>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</si>
  <si>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</si>
  <si>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</si>
  <si>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</si>
  <si>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</si>
  <si>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</si>
  <si>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</si>
  <si>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</si>
  <si>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</si>
  <si>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</si>
  <si>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</si>
  <si>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</si>
  <si>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</si>
  <si>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</si>
  <si>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</si>
  <si>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</si>
  <si>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</si>
  <si>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</si>
  <si>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</si>
  <si>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</si>
  <si>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</si>
  <si>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</si>
  <si>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</si>
  <si>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</si>
  <si>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</si>
  <si>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</si>
  <si>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</si>
  <si>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</si>
  <si>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</si>
  <si>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</si>
  <si>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</si>
  <si>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</si>
  <si>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</si>
  <si>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</si>
  <si>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</si>
  <si>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</si>
  <si>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</si>
  <si>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</si>
  <si>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</si>
  <si>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</si>
  <si>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</si>
  <si>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</si>
  <si>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</si>
  <si>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</si>
  <si>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</si>
  <si>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</si>
  <si>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</si>
  <si>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</si>
  <si>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</si>
  <si>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</si>
  <si>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</si>
  <si>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</si>
  <si>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</si>
  <si>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</si>
  <si>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</si>
  <si>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</si>
  <si>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</si>
  <si>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</si>
  <si>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</si>
  <si>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</si>
  <si>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</si>
  <si>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</si>
  <si>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</si>
  <si>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</si>
  <si>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</si>
  <si>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</si>
  <si>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</si>
  <si>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</si>
  <si>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</si>
  <si>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</si>
  <si>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</si>
  <si>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</si>
  <si>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</si>
  <si>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</si>
  <si>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</si>
  <si>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</si>
  <si>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</si>
  <si>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</si>
  <si>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</si>
  <si>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</si>
  <si>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</si>
  <si>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</si>
  <si>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</si>
  <si>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</si>
  <si>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</si>
  <si>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</si>
  <si>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</si>
  <si>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</si>
  <si>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</si>
  <si>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</si>
  <si>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</si>
  <si>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</si>
  <si>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</si>
  <si>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</si>
  <si>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</si>
  <si>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</si>
  <si>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</si>
  <si>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</si>
  <si>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</si>
  <si>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</si>
  <si>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</si>
  <si>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</si>
  <si>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</si>
  <si>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</si>
  <si>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</si>
  <si>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</si>
  <si>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</si>
  <si>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</si>
  <si>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</si>
  <si>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</si>
  <si>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</si>
  <si>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</si>
  <si>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</si>
  <si>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</si>
  <si>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</si>
  <si>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</si>
  <si>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</si>
  <si>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</si>
  <si>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</si>
  <si>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</si>
  <si>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</si>
  <si>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</si>
  <si>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</si>
  <si>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</si>
  <si>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</si>
  <si>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</si>
  <si>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</si>
  <si>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</si>
  <si>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</si>
  <si>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</si>
  <si>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</si>
  <si>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</si>
  <si>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</si>
  <si>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</si>
  <si>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</si>
  <si>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</si>
  <si>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</si>
  <si>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</si>
  <si>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</si>
  <si>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</si>
  <si>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</si>
  <si>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</si>
  <si>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</si>
  <si>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</si>
  <si>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</si>
  <si>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</si>
  <si>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</si>
  <si>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</si>
  <si>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</si>
  <si>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</si>
  <si>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</si>
  <si>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</si>
  <si>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</si>
  <si>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</si>
  <si>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</si>
  <si>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</si>
  <si>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</si>
  <si>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</si>
  <si>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</si>
  <si>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</si>
  <si>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</si>
  <si>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</si>
  <si>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</si>
  <si>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</si>
  <si>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</si>
  <si>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</si>
  <si>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</si>
  <si>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</si>
  <si>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</si>
  <si>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</si>
  <si>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</si>
  <si>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</si>
  <si>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</si>
  <si>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</si>
  <si>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</si>
  <si>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</si>
  <si>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</si>
  <si>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</si>
  <si>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</si>
  <si>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</si>
  <si>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</si>
  <si>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</si>
  <si>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</si>
  <si>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</si>
  <si>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</si>
  <si>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</si>
  <si>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</si>
  <si>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</si>
  <si>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</si>
  <si>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</si>
  <si>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</si>
  <si>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</si>
  <si>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</si>
  <si>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</si>
  <si>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</si>
  <si>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</si>
  <si>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</si>
  <si>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</si>
  <si>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</si>
  <si>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</si>
  <si>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</si>
  <si>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</si>
  <si>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</si>
  <si>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</si>
  <si>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</si>
  <si>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</si>
  <si>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</si>
  <si>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</si>
  <si>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</si>
  <si>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</si>
  <si>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</si>
  <si>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</si>
  <si>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</si>
  <si>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</si>
  <si>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</si>
  <si>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</si>
  <si>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</si>
  <si>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</si>
  <si>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</si>
  <si>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</si>
  <si>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</si>
  <si>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</si>
  <si>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</si>
  <si>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</si>
  <si>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</si>
  <si>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</si>
  <si>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</si>
  <si>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</si>
  <si>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</si>
  <si>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</si>
  <si>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</si>
  <si>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</si>
  <si>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</si>
  <si>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</si>
  <si>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</si>
  <si>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</si>
  <si>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</si>
  <si>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</si>
  <si>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</si>
  <si>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</si>
  <si>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</si>
  <si>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</si>
  <si>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</si>
  <si>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</si>
  <si>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</si>
  <si>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</si>
  <si>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</si>
  <si>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</si>
  <si>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</si>
  <si>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</si>
  <si>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</si>
  <si>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</si>
  <si>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</si>
  <si>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</si>
  <si>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</si>
  <si>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</si>
  <si>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</si>
  <si>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</si>
  <si>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</si>
  <si>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</si>
  <si>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</si>
  <si>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</si>
  <si>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</si>
  <si>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</si>
  <si>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</si>
  <si>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</si>
  <si>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</si>
  <si>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</si>
  <si>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</si>
  <si>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</si>
  <si>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</si>
  <si>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</si>
  <si>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</si>
  <si>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</si>
  <si>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</si>
  <si>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</si>
  <si>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</si>
  <si>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</si>
  <si>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</si>
  <si>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</si>
  <si>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</si>
  <si>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</si>
  <si>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</si>
  <si>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</si>
  <si>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</si>
  <si>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</si>
  <si>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</si>
  <si>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</si>
  <si>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</si>
  <si>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</si>
  <si>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</si>
  <si>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</si>
  <si>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</si>
  <si>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</si>
  <si>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</si>
  <si>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</si>
  <si>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</si>
  <si>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</si>
  <si>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</si>
  <si>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</si>
  <si>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</si>
  <si>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</si>
  <si>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</si>
  <si>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</si>
  <si>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</si>
  <si>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</si>
  <si>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</si>
  <si>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</si>
  <si>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</si>
  <si>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</si>
  <si>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</si>
  <si>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</si>
  <si>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</si>
  <si>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</si>
  <si>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</si>
  <si>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</si>
  <si>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</si>
  <si>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</si>
  <si>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</si>
  <si>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</si>
  <si>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</si>
  <si>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</si>
  <si>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</si>
  <si>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</si>
  <si>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</si>
  <si>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</si>
  <si>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</si>
  <si>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</si>
  <si>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</si>
  <si>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</si>
  <si>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</si>
  <si>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</si>
  <si>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</si>
  <si>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</si>
  <si>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</si>
  <si>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</si>
  <si>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</si>
  <si>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</si>
  <si>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</si>
  <si>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</si>
  <si>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</si>
  <si>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</si>
  <si>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</si>
  <si>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</si>
  <si>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</si>
  <si>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</si>
  <si>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</si>
  <si>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</si>
  <si>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</si>
  <si>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</si>
  <si>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</si>
  <si>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</si>
  <si>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</si>
  <si>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</si>
  <si>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</si>
  <si>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</si>
  <si>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</si>
  <si>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</si>
  <si>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</si>
  <si>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</si>
  <si>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</si>
  <si>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</si>
  <si>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</si>
  <si>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</si>
  <si>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</si>
  <si>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</si>
  <si>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</si>
  <si>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</si>
  <si>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</si>
  <si>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</si>
  <si>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</si>
  <si>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</si>
  <si>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</si>
  <si>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</si>
  <si>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</si>
  <si>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</si>
  <si>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</si>
  <si>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</si>
  <si>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</si>
  <si>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</si>
  <si>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</si>
  <si>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</si>
  <si>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</si>
  <si>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</si>
  <si>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</si>
  <si>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</si>
  <si>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</si>
  <si>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</si>
  <si>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</si>
  <si>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</si>
  <si>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</si>
  <si>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</si>
  <si>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</si>
  <si>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</si>
  <si>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</si>
  <si>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</si>
  <si>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</si>
  <si>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</si>
  <si>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</si>
  <si>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</si>
  <si>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</si>
  <si>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</si>
  <si>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</si>
  <si>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</si>
  <si>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</si>
  <si>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</si>
  <si>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</si>
  <si>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</si>
  <si>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</si>
  <si>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</si>
  <si>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</si>
  <si>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</si>
  <si>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</si>
  <si>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</si>
  <si>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</si>
  <si>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</si>
  <si>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</si>
  <si>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</si>
  <si>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</si>
  <si>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</si>
  <si>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</si>
  <si>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</si>
  <si>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</si>
  <si>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</si>
  <si>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</si>
  <si>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</si>
  <si>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</si>
  <si>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</si>
  <si>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</si>
  <si>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</si>
  <si>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</si>
  <si>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</si>
  <si>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</si>
  <si>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</si>
  <si>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</si>
  <si>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</si>
  <si>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</si>
  <si>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</si>
  <si>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</si>
  <si>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</si>
  <si>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</si>
  <si>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</si>
  <si>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</si>
  <si>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</si>
  <si>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</si>
  <si>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</si>
  <si>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</si>
  <si>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</si>
  <si>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</si>
  <si>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</si>
  <si>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</si>
  <si>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</si>
  <si>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</si>
  <si>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</si>
  <si>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</si>
  <si>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</si>
  <si>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</si>
  <si>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</si>
  <si>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</si>
  <si>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</si>
  <si>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</si>
  <si>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</si>
  <si>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</si>
  <si>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</si>
  <si>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</si>
  <si>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</si>
  <si>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</si>
  <si>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</si>
  <si>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</si>
  <si>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</si>
  <si>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</si>
  <si>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</si>
  <si>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</si>
  <si>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</si>
  <si>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</si>
  <si>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</si>
  <si>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</si>
  <si>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</si>
  <si>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</si>
  <si>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</si>
  <si>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</si>
  <si>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</si>
  <si>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</si>
  <si>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</si>
  <si>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</si>
  <si>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</si>
  <si>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</si>
  <si>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</si>
  <si>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</si>
  <si>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</si>
  <si>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</si>
  <si>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</si>
  <si>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</si>
  <si>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</si>
  <si>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</si>
  <si>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</si>
  <si>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</si>
  <si>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</si>
  <si>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</si>
  <si>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</si>
  <si>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</si>
  <si>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</si>
  <si>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</si>
  <si>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</si>
  <si>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</si>
  <si>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</si>
  <si>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</si>
  <si>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</si>
  <si>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</si>
  <si>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</si>
  <si>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</si>
  <si>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</si>
  <si>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</si>
  <si>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</si>
  <si>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</si>
  <si>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</si>
  <si>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</si>
  <si>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</si>
  <si>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</si>
  <si>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</si>
  <si>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</si>
  <si>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</si>
  <si>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</si>
  <si>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</si>
  <si>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</si>
  <si>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</si>
  <si>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</si>
  <si>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</si>
  <si>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</si>
  <si>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</si>
  <si>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</si>
  <si>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</si>
  <si>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</si>
  <si>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</si>
  <si>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</si>
  <si>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</si>
  <si>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</si>
  <si>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</si>
  <si>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</si>
  <si>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</si>
  <si>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</si>
  <si>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</si>
  <si>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</si>
  <si>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</si>
  <si>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</si>
  <si>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</si>
  <si>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</si>
  <si>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</si>
  <si>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</si>
  <si>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</si>
  <si>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</si>
  <si>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</si>
  <si>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</si>
  <si>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</si>
  <si>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</si>
  <si>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</si>
  <si>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</si>
  <si>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</si>
  <si>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</si>
  <si>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</si>
  <si>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</si>
  <si>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</si>
  <si>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</si>
  <si>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</si>
  <si>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</si>
  <si>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</si>
  <si>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</si>
  <si>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</si>
  <si>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</si>
  <si>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</si>
  <si>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</si>
  <si>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</si>
  <si>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</si>
  <si>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</si>
  <si>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</si>
  <si>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</si>
  <si>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</si>
  <si>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</si>
  <si>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</si>
  <si>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</si>
  <si>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</si>
  <si>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</si>
  <si>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</si>
  <si>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</si>
  <si>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</si>
  <si>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</si>
  <si>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</si>
  <si>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</si>
  <si>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</si>
  <si>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</si>
  <si>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</si>
  <si>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</si>
  <si>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</si>
  <si>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</si>
  <si>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</si>
  <si>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</si>
  <si>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</si>
  <si>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</si>
  <si>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</si>
  <si>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</si>
  <si>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</si>
  <si>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</si>
  <si>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</si>
  <si>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</si>
  <si>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</si>
  <si>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</si>
  <si>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</si>
  <si>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</si>
  <si>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</si>
  <si>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</si>
  <si>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</si>
  <si>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</si>
  <si>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</si>
  <si>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</si>
  <si>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</si>
  <si>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</si>
  <si>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</si>
  <si>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</si>
  <si>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</si>
  <si>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</si>
  <si>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</si>
  <si>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</si>
  <si>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</si>
  <si>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</si>
  <si>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</si>
  <si>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</si>
  <si>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</si>
  <si>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</si>
  <si>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</si>
  <si>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</si>
  <si>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</si>
  <si>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</si>
  <si>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</si>
  <si>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</si>
  <si>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</si>
  <si>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</si>
  <si>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</si>
  <si>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</si>
  <si>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</si>
  <si>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</si>
  <si>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</si>
  <si>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</si>
  <si>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</si>
  <si>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</si>
  <si>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</si>
  <si>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</si>
  <si>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</si>
  <si>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</si>
  <si>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</si>
  <si>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</si>
  <si>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</si>
  <si>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</si>
  <si>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</si>
  <si>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</si>
  <si>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</si>
  <si>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</si>
  <si>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</si>
  <si>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</si>
  <si>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</si>
  <si>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</si>
  <si>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</si>
  <si>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</si>
  <si>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</si>
  <si>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</si>
  <si>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</si>
  <si>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</si>
  <si>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</si>
  <si>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</si>
  <si>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</si>
  <si>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</si>
  <si>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</si>
  <si>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</si>
  <si>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</si>
  <si>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</si>
  <si>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</si>
  <si>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</si>
  <si>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</si>
  <si>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</si>
  <si>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</si>
  <si>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</si>
  <si>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</si>
  <si>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</si>
  <si>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</si>
  <si>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</si>
  <si>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</si>
  <si>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</si>
  <si>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</si>
  <si>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</si>
  <si>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</si>
  <si>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</si>
  <si>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</si>
  <si>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</si>
  <si>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</si>
  <si>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</si>
  <si>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</si>
  <si>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</si>
  <si>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</si>
  <si>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</si>
  <si>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</si>
  <si>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</si>
  <si>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</si>
  <si>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</si>
  <si>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</si>
  <si>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</si>
  <si>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</si>
  <si>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</si>
  <si>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</si>
  <si>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</si>
  <si>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</si>
  <si>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</si>
  <si>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</si>
  <si>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</si>
  <si>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</si>
  <si>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</si>
  <si>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</si>
  <si>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</si>
  <si>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</si>
  <si>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</si>
  <si>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</si>
  <si>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</si>
  <si>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</si>
  <si>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</si>
  <si>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</si>
  <si>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</si>
  <si>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</si>
  <si>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</si>
  <si>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</si>
  <si>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</si>
  <si>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</si>
  <si>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</si>
  <si>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</si>
  <si>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</si>
  <si>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</si>
  <si>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</si>
  <si>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</si>
  <si>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</si>
  <si>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</si>
  <si>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</si>
  <si>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</si>
  <si>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</si>
  <si>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</si>
  <si>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</si>
  <si>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</si>
  <si>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</si>
  <si>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</si>
  <si>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</si>
  <si>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</si>
  <si>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</si>
  <si>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</si>
  <si>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</si>
  <si>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</si>
  <si>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</si>
  <si>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</si>
  <si>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</si>
  <si>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</si>
  <si>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</si>
  <si>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</si>
  <si>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</si>
  <si>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</si>
  <si>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</si>
  <si>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</si>
  <si>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</si>
  <si>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</si>
  <si>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</si>
  <si>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</si>
  <si>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</si>
  <si>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</si>
  <si>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</si>
  <si>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</si>
  <si>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</si>
  <si>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</si>
  <si>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</si>
  <si>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</si>
  <si>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</si>
  <si>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</si>
  <si>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</si>
  <si>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</si>
  <si>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</si>
  <si>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</si>
  <si>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</si>
  <si>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</si>
  <si>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</si>
  <si>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</si>
  <si>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</si>
  <si>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</si>
  <si>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</si>
  <si>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</si>
  <si>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</si>
  <si>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</si>
  <si>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</si>
  <si>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</si>
  <si>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</si>
  <si>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</si>
  <si>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</si>
  <si>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</si>
  <si>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</si>
  <si>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</si>
  <si>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</si>
  <si>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</si>
  <si>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</si>
  <si>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</si>
  <si>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</si>
  <si>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</si>
  <si>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</si>
  <si>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</si>
  <si>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</si>
  <si>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</si>
  <si>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</si>
  <si>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</si>
  <si>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</si>
  <si>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</si>
  <si>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</si>
  <si>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</si>
  <si>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</si>
  <si>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</si>
  <si>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</si>
  <si>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</si>
  <si>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</si>
  <si>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</si>
  <si>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</si>
  <si>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</si>
  <si>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</si>
  <si>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</si>
  <si>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</si>
  <si>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</si>
  <si>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</si>
  <si>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</si>
  <si>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</si>
  <si>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</si>
  <si>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</si>
  <si>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</si>
  <si>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</si>
  <si>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</si>
  <si>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</si>
  <si>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</si>
  <si>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</si>
  <si>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</si>
  <si>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</si>
  <si>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</si>
  <si>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</si>
  <si>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</si>
  <si>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</si>
  <si>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</si>
  <si>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</si>
  <si>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</si>
  <si>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</si>
  <si>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</si>
  <si>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</si>
  <si>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</si>
  <si>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</si>
  <si>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</si>
  <si>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</si>
  <si>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</si>
  <si>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</si>
  <si>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</si>
  <si>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</si>
  <si>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</si>
  <si>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</si>
  <si>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</si>
  <si>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</si>
  <si>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</si>
  <si>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</si>
  <si>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</si>
  <si>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</si>
  <si>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</si>
  <si>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</si>
  <si>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</si>
  <si>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</si>
  <si>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</si>
  <si>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</si>
  <si>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</si>
  <si>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</si>
  <si>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</si>
  <si>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</si>
  <si>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</si>
  <si>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</si>
  <si>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</si>
  <si>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</si>
  <si>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</si>
  <si>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</si>
  <si>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</si>
  <si>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</si>
  <si>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</si>
  <si>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</si>
  <si>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</si>
  <si>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</si>
  <si>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</si>
  <si>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</si>
  <si>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</si>
  <si>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</si>
  <si>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</si>
  <si>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</si>
  <si>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</si>
  <si>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</si>
  <si>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</si>
  <si>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</si>
  <si>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</si>
  <si>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</si>
  <si>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</si>
  <si>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</si>
  <si>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</si>
  <si>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</si>
  <si>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</si>
  <si>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</si>
  <si>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</si>
  <si>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</si>
  <si>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</si>
  <si>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</si>
  <si>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</si>
  <si>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</si>
  <si>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</si>
  <si>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</si>
  <si>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</si>
  <si>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</si>
  <si>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</si>
  <si>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</si>
  <si>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</si>
  <si>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</si>
  <si>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</si>
  <si>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</si>
  <si>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</si>
  <si>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</si>
  <si>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</si>
  <si>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</si>
  <si>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</si>
  <si>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</si>
  <si>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</si>
  <si>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</si>
  <si>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</si>
  <si>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</si>
  <si>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</si>
  <si>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</si>
  <si>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</si>
  <si>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</si>
  <si>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</si>
  <si>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</si>
  <si>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</si>
  <si>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</si>
  <si>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</si>
  <si>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</si>
  <si>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</si>
  <si>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</si>
  <si>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</si>
  <si>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</si>
  <si>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</si>
  <si>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</si>
  <si>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</si>
  <si>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</si>
  <si>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</si>
  <si>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</si>
  <si>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</si>
  <si>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</si>
  <si>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</si>
  <si>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</si>
  <si>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</si>
  <si>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</si>
  <si>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</si>
  <si>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</si>
  <si>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</si>
  <si>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</si>
  <si>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</si>
  <si>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</si>
  <si>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</si>
  <si>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</si>
  <si>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</si>
  <si>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</si>
  <si>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</si>
  <si>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</si>
  <si>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</si>
  <si>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</si>
  <si>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</si>
  <si>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</si>
  <si>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</si>
  <si>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</si>
  <si>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</si>
  <si>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</si>
  <si>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</si>
  <si>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</si>
  <si>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</si>
  <si>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</si>
  <si>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</si>
  <si>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</si>
  <si>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</si>
  <si>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</si>
  <si>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</si>
  <si>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</si>
  <si>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</si>
  <si>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</si>
  <si>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</si>
  <si>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</si>
  <si>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</si>
  <si>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</si>
  <si>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</si>
  <si>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</si>
  <si>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</si>
  <si>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</si>
  <si>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</si>
  <si>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</si>
  <si>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</si>
  <si>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</si>
  <si>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</si>
  <si>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</si>
  <si>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</si>
  <si>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</si>
  <si>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</si>
  <si>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</si>
  <si>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</si>
  <si>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</si>
  <si>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</si>
  <si>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</si>
  <si>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</si>
  <si>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</si>
  <si>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</si>
  <si>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</si>
  <si>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</si>
  <si>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</si>
  <si>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</si>
  <si>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</si>
  <si>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</si>
  <si>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</si>
  <si>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</si>
  <si>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</si>
  <si>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</si>
  <si>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</si>
  <si>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</si>
  <si>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</si>
  <si>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</si>
  <si>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</si>
  <si>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</si>
  <si>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</si>
  <si>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</si>
  <si>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</si>
  <si>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</si>
  <si>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</si>
  <si>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</si>
  <si>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</si>
  <si>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</si>
  <si>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</si>
  <si>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</si>
  <si>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</si>
  <si>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</si>
  <si>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</si>
  <si>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</si>
  <si>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</si>
  <si>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</si>
  <si>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</si>
  <si>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</si>
  <si>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</si>
  <si>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</si>
  <si>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</si>
  <si>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</si>
  <si>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</si>
  <si>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</si>
  <si>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</si>
  <si>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</si>
  <si>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</si>
  <si>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</si>
  <si>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</si>
  <si>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</si>
  <si>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</si>
  <si>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</si>
  <si>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</si>
  <si>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</si>
  <si>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</si>
  <si>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</si>
  <si>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</si>
  <si>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</si>
  <si>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</si>
  <si>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</si>
  <si>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</si>
  <si>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</si>
  <si>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</si>
  <si>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</si>
  <si>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</si>
  <si>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</si>
  <si>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</si>
  <si>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</si>
  <si>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</si>
  <si>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</si>
  <si>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</si>
  <si>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</si>
  <si>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</si>
  <si>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</si>
  <si>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</si>
  <si>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</si>
  <si>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</si>
  <si>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</si>
  <si>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</si>
  <si>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</si>
  <si>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</si>
  <si>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</si>
  <si>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</si>
  <si>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</si>
  <si>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</si>
  <si>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</si>
  <si>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</si>
  <si>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</si>
  <si>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</si>
  <si>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</si>
  <si>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</si>
  <si>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</si>
  <si>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</si>
  <si>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</si>
  <si>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</si>
  <si>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</si>
  <si>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</si>
  <si>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</si>
  <si>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</si>
  <si>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</si>
  <si>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</si>
  <si>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</si>
  <si>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</si>
  <si>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</si>
  <si>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</si>
  <si>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</si>
  <si>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</si>
  <si>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</si>
  <si>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</si>
  <si>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</si>
  <si>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</si>
  <si>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</si>
  <si>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</si>
  <si>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</si>
  <si>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</si>
  <si>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</si>
  <si>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</si>
  <si>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</si>
  <si>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</si>
  <si>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</si>
  <si>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</si>
  <si>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</si>
  <si>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</si>
  <si>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</si>
  <si>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</si>
  <si>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</si>
  <si>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</si>
  <si>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</si>
  <si>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</si>
  <si>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</si>
  <si>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</si>
  <si>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</si>
  <si>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</si>
  <si>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</si>
  <si>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</si>
  <si>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</si>
  <si>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</si>
  <si>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</si>
  <si>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</si>
  <si>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</si>
  <si>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</si>
  <si>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</si>
  <si>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</si>
  <si>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</si>
  <si>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</si>
  <si>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</si>
  <si>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</si>
  <si>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</si>
  <si>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</si>
  <si>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</si>
  <si>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</si>
  <si>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</si>
  <si>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</si>
  <si>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</si>
  <si>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</si>
  <si>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</si>
  <si>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</si>
  <si>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</si>
  <si>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</si>
  <si>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</si>
  <si>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</si>
  <si>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</si>
  <si>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</si>
  <si>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</si>
  <si>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</si>
  <si>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</si>
  <si>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</si>
  <si>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</si>
  <si>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</si>
  <si>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</si>
  <si>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</si>
  <si>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</si>
  <si>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</si>
  <si>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</si>
  <si>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</si>
  <si>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</si>
  <si>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</si>
  <si>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</si>
  <si>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</si>
  <si>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</si>
  <si>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</si>
  <si>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</si>
  <si>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</si>
  <si>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</si>
  <si>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</si>
  <si>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</si>
  <si>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</si>
  <si>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</si>
  <si>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</si>
  <si>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</si>
  <si>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</si>
  <si>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</si>
  <si>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</si>
  <si>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</si>
  <si>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</si>
  <si>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</si>
  <si>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</si>
  <si>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</si>
  <si>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</si>
  <si>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</si>
  <si>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</si>
  <si>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</si>
  <si>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</si>
  <si>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</si>
  <si>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</si>
  <si>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</si>
  <si>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</si>
  <si>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</si>
  <si>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</si>
  <si>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</si>
  <si>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</si>
  <si>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</si>
  <si>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</si>
  <si>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</si>
  <si>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</si>
  <si>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</si>
  <si>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</si>
  <si>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</si>
  <si>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</si>
  <si>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</si>
  <si>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</si>
  <si>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</si>
  <si>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</si>
  <si>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</si>
  <si>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</si>
  <si>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</si>
  <si>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</si>
  <si>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</si>
  <si>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</si>
  <si>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</si>
  <si>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</si>
  <si>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</si>
  <si>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</si>
  <si>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</si>
  <si>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</si>
  <si>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</si>
  <si>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</si>
  <si>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</si>
  <si>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</si>
  <si>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</si>
  <si>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</si>
  <si>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</si>
  <si>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</si>
  <si>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</si>
  <si>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</si>
  <si>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</si>
  <si>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</si>
  <si>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</si>
  <si>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</si>
  <si>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</si>
  <si>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</si>
  <si>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</si>
  <si>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</si>
  <si>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</si>
  <si>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</si>
  <si>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</si>
  <si>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</si>
  <si>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</si>
  <si>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</si>
  <si>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</si>
  <si>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</si>
  <si>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</si>
  <si>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</si>
  <si>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</si>
  <si>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</si>
  <si>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</si>
  <si>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</si>
  <si>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</si>
  <si>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</si>
  <si>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</si>
  <si>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</si>
  <si>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</si>
  <si>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</si>
  <si>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</si>
  <si>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</si>
  <si>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</si>
  <si>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</si>
  <si>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</si>
  <si>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</si>
  <si>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</si>
  <si>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</si>
  <si>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</si>
  <si>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</si>
  <si>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</si>
  <si>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</si>
  <si>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</si>
  <si>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</si>
  <si>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</si>
  <si>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</si>
  <si>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</si>
  <si>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</si>
  <si>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</si>
  <si>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</si>
  <si>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</si>
  <si>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</si>
  <si>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</si>
  <si>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</si>
  <si>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</si>
  <si>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</si>
  <si>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</si>
  <si>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</si>
  <si>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</si>
  <si>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</si>
  <si>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</si>
  <si>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</si>
  <si>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</si>
  <si>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</si>
  <si>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</si>
  <si>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</si>
  <si>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</si>
  <si>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</si>
  <si>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</si>
  <si>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</si>
  <si>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</si>
  <si>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</si>
  <si>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</si>
  <si>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</si>
  <si>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</si>
  <si>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</si>
  <si>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</si>
  <si>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</si>
  <si>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</si>
  <si>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</si>
  <si>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</si>
  <si>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</si>
  <si>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</si>
  <si>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</si>
  <si>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</si>
  <si>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</si>
  <si>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</si>
  <si>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</si>
  <si>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</si>
  <si>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</si>
  <si>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</si>
  <si>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</si>
  <si>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</si>
  <si>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</si>
  <si>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</si>
  <si>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</si>
  <si>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</si>
  <si>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</si>
  <si>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</si>
  <si>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</si>
  <si>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</si>
  <si>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</si>
  <si>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</si>
  <si>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</si>
  <si>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</si>
  <si>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</si>
  <si>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</si>
  <si>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</si>
  <si>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</si>
  <si>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</si>
  <si>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</si>
  <si>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</si>
  <si>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</si>
  <si>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</si>
  <si>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</si>
  <si>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</si>
  <si>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</si>
  <si>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</si>
  <si>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</si>
  <si>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</si>
  <si>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</si>
  <si>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</si>
  <si>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</si>
  <si>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</si>
  <si>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</si>
  <si>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</si>
  <si>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</si>
  <si>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</si>
  <si>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</si>
  <si>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</si>
  <si>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</si>
  <si>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</si>
  <si>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</si>
  <si>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</si>
  <si>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</si>
  <si>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</si>
  <si>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</si>
  <si>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</si>
  <si>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</si>
  <si>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</si>
  <si>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</si>
  <si>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</si>
  <si>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</si>
  <si>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</si>
  <si>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</si>
  <si>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</si>
  <si>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</si>
  <si>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</si>
  <si>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</si>
  <si>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</si>
  <si>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</si>
  <si>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</si>
  <si>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</si>
  <si>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</si>
  <si>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</si>
  <si>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</si>
  <si>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</si>
  <si>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</si>
  <si>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</si>
  <si>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</si>
  <si>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</si>
  <si>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</si>
  <si>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</si>
  <si>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</si>
  <si>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</si>
  <si>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</si>
  <si>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</si>
  <si>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</si>
  <si>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</si>
  <si>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</si>
  <si>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</si>
  <si>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</si>
  <si>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</si>
  <si>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</si>
  <si>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</si>
  <si>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</si>
  <si>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</si>
  <si>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</si>
  <si>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</si>
  <si>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</si>
  <si>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</si>
  <si>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</si>
  <si>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</si>
  <si>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</si>
  <si>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</si>
  <si>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</si>
  <si>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</si>
  <si>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</si>
  <si>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</si>
  <si>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</si>
  <si>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</si>
  <si>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</si>
  <si>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</si>
  <si>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</si>
  <si>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</si>
  <si>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</si>
  <si>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</si>
  <si>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</si>
  <si>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</si>
  <si>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</si>
  <si>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</si>
  <si>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</si>
  <si>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</si>
  <si>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</si>
  <si>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</si>
  <si>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</si>
  <si>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</si>
  <si>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</si>
  <si>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</si>
  <si>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</si>
  <si>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</si>
  <si>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</si>
  <si>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</si>
  <si>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</si>
  <si>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</si>
  <si>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</si>
  <si>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</si>
  <si>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</si>
  <si>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</si>
  <si>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</si>
  <si>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</si>
  <si>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</si>
  <si>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</si>
  <si>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</si>
  <si>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</si>
  <si>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</si>
  <si>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</si>
  <si>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</si>
  <si>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</si>
  <si>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</si>
  <si>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</si>
  <si>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</si>
  <si>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</si>
  <si>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</si>
  <si>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</si>
  <si>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</si>
  <si>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</si>
  <si>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</si>
  <si>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</si>
  <si>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</si>
  <si>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</si>
  <si>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</si>
  <si>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</si>
  <si>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</si>
  <si>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</si>
  <si>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</si>
  <si>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</si>
  <si>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</si>
  <si>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</si>
  <si>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</si>
  <si>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</si>
  <si>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</si>
  <si>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</si>
  <si>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</si>
  <si>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</si>
  <si>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</si>
  <si>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</si>
  <si>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</si>
  <si>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</si>
  <si>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</si>
  <si>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</si>
  <si>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</si>
  <si>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</si>
  <si>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</si>
  <si>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</si>
  <si>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</si>
  <si>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</si>
  <si>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</si>
  <si>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</si>
  <si>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</si>
  <si>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</si>
  <si>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</si>
  <si>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</si>
  <si>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</si>
  <si>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</si>
  <si>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</si>
  <si>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</si>
  <si>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</si>
  <si>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</si>
  <si>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</si>
  <si>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</si>
  <si>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</si>
  <si>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</si>
  <si>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</si>
  <si>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</si>
  <si>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</si>
  <si>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</si>
  <si>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</si>
  <si>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</si>
  <si>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</si>
  <si>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</si>
  <si>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</si>
  <si>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</si>
  <si>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</si>
  <si>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</si>
  <si>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</si>
  <si>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</si>
  <si>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</si>
  <si>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</si>
  <si>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</si>
  <si>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</si>
  <si>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</si>
  <si>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</si>
  <si>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</si>
  <si>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</si>
  <si>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</si>
  <si>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</si>
  <si>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</si>
  <si>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</si>
  <si>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</si>
  <si>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</si>
  <si>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</si>
  <si>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</si>
  <si>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</si>
  <si>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</si>
  <si>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</si>
  <si>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</si>
  <si>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</si>
  <si>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</si>
  <si>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</si>
  <si>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</si>
  <si>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</si>
  <si>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</si>
  <si>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</si>
  <si>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</si>
  <si>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</si>
  <si>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</si>
  <si>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</si>
  <si>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</si>
  <si>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</si>
  <si>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</si>
  <si>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</si>
  <si>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</si>
  <si>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</si>
  <si>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</si>
  <si>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</si>
  <si>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</si>
  <si>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</si>
  <si>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</si>
  <si>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</si>
  <si>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</si>
  <si>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</si>
  <si>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</si>
  <si>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</si>
  <si>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</si>
  <si>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</si>
  <si>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</si>
  <si>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</si>
  <si>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</si>
  <si>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</si>
  <si>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</si>
  <si>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</si>
  <si>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</si>
  <si>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</si>
  <si>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</si>
  <si>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</si>
  <si>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</si>
  <si>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</si>
  <si>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</si>
  <si>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</si>
  <si>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</si>
  <si>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</si>
  <si>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</si>
  <si>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</si>
  <si>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</si>
  <si>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</si>
  <si>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</si>
  <si>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</si>
  <si>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</si>
  <si>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</si>
  <si>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</si>
  <si>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</si>
  <si>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</si>
  <si>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</si>
  <si>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</si>
  <si>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</si>
  <si>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</si>
  <si>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</si>
  <si>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</si>
  <si>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</si>
  <si>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</si>
  <si>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</si>
  <si>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</si>
  <si>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</si>
  <si>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</si>
  <si>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</si>
  <si>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</si>
  <si>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</si>
  <si>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</si>
  <si>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</si>
  <si>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</si>
  <si>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</si>
  <si>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</si>
  <si>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</si>
  <si>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</si>
  <si>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</si>
  <si>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</si>
  <si>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</si>
  <si>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</si>
  <si>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</si>
  <si>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</si>
  <si>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</si>
  <si>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</si>
  <si>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</si>
  <si>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</si>
  <si>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</si>
  <si>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</si>
  <si>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</si>
  <si>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</si>
  <si>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</si>
  <si>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</si>
  <si>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</si>
  <si>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</si>
  <si>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</si>
  <si>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</si>
  <si>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</si>
  <si>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</si>
  <si>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</si>
  <si>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</si>
  <si>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</si>
  <si>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</si>
  <si>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</si>
  <si>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</si>
  <si>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</si>
  <si>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</si>
  <si>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</si>
  <si>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</si>
  <si>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</si>
  <si>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</si>
  <si>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</si>
  <si>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</si>
  <si>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</si>
  <si>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</si>
  <si>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</si>
  <si>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</si>
  <si>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</si>
  <si>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</si>
  <si>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</si>
  <si>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</si>
  <si>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</si>
  <si>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</si>
  <si>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</si>
  <si>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</si>
  <si>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</si>
  <si>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</si>
  <si>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</si>
  <si>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</si>
  <si>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</si>
  <si>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</si>
  <si>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</si>
  <si>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</si>
  <si>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</si>
  <si>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</si>
  <si>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</si>
  <si>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</si>
  <si>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</si>
  <si>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</si>
  <si>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</si>
  <si>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</si>
  <si>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</si>
  <si>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</si>
  <si>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</si>
  <si>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</si>
  <si>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</si>
  <si>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</si>
  <si>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</si>
  <si>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</si>
  <si>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</si>
  <si>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</si>
  <si>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</si>
  <si>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</si>
  <si>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</si>
  <si>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</si>
  <si>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</si>
  <si>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</si>
  <si>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</si>
  <si>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</si>
  <si>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</si>
  <si>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</si>
  <si>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</si>
  <si>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</si>
  <si>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</si>
  <si>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</si>
  <si>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</si>
  <si>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</si>
  <si>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</si>
  <si>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</si>
  <si>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</si>
  <si>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</si>
  <si>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</si>
  <si>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</si>
  <si>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</si>
  <si>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</si>
  <si>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</si>
  <si>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</si>
  <si>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</si>
  <si>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</si>
  <si>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</si>
  <si>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</si>
  <si>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</si>
  <si>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</si>
  <si>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</si>
  <si>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</si>
  <si>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</si>
  <si>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</si>
  <si>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</si>
  <si>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</si>
  <si>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</si>
  <si>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</si>
  <si>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</si>
  <si>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</si>
  <si>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</si>
  <si>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</si>
  <si>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</si>
  <si>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</si>
  <si>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</si>
  <si>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</si>
  <si>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</si>
  <si>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</si>
  <si>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</si>
  <si>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</si>
  <si>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</si>
  <si>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</si>
  <si>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</si>
  <si>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</si>
  <si>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</si>
  <si>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</si>
  <si>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</si>
  <si>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</si>
  <si>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</si>
  <si>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</si>
  <si>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</si>
  <si>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</si>
  <si>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</si>
  <si>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</si>
  <si>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</si>
  <si>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</si>
  <si>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</si>
  <si>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</si>
  <si>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</si>
  <si>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</si>
  <si>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</si>
  <si>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</si>
  <si>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</si>
  <si>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</si>
  <si>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</si>
  <si>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</si>
  <si>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</si>
  <si>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</si>
  <si>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</si>
  <si>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</si>
  <si>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</si>
  <si>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</si>
  <si>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</si>
  <si>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</si>
  <si>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</si>
  <si>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</si>
  <si>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</si>
  <si>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</si>
  <si>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</si>
  <si>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</si>
  <si>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</si>
  <si>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</si>
  <si>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</si>
  <si>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</si>
  <si>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</si>
  <si>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</si>
  <si>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</si>
  <si>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</si>
  <si>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</si>
  <si>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</si>
  <si>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</si>
  <si>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</si>
  <si>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</si>
  <si>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</si>
  <si>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</si>
  <si>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</si>
  <si>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</si>
  <si>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</si>
  <si>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</si>
  <si>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</si>
  <si>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</si>
  <si>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</si>
  <si>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</si>
  <si>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</si>
  <si>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</si>
  <si>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</si>
  <si>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</si>
  <si>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</si>
  <si>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</si>
  <si>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</si>
  <si>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</si>
  <si>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</si>
  <si>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</si>
  <si>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</si>
  <si>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</si>
  <si>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</si>
  <si>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</si>
  <si>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</si>
  <si>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</si>
  <si>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</si>
  <si>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</si>
  <si>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</si>
  <si>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</si>
  <si>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</si>
  <si>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</si>
  <si>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</si>
  <si>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</si>
  <si>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</si>
  <si>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</si>
  <si>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</si>
  <si>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</si>
  <si>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</si>
  <si>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</si>
  <si>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</si>
  <si>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</si>
  <si>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</si>
  <si>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</si>
  <si>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</si>
  <si>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</si>
  <si>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</si>
  <si>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</si>
  <si>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</si>
  <si>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</si>
  <si>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</si>
  <si>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</si>
  <si>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</si>
  <si>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</si>
  <si>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</si>
  <si>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</si>
  <si>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</si>
  <si>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</si>
  <si>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</si>
  <si>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</si>
  <si>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</si>
  <si>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</si>
  <si>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</si>
  <si>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</si>
  <si>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</si>
  <si>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</si>
  <si>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</si>
  <si>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</si>
  <si>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</si>
  <si>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</si>
  <si>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</si>
  <si>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</si>
  <si>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</si>
  <si>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</si>
  <si>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</si>
  <si>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</si>
  <si>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</si>
  <si>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</si>
  <si>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</si>
  <si>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</si>
  <si>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</si>
  <si>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</si>
  <si>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</si>
  <si>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</si>
  <si>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</si>
  <si>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</si>
  <si>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</si>
  <si>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</si>
  <si>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</si>
  <si>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</si>
  <si>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</si>
  <si>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</si>
  <si>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</si>
  <si>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</si>
  <si>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</si>
  <si>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</si>
  <si>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</si>
  <si>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</si>
  <si>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</si>
  <si>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</si>
  <si>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</si>
  <si>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</si>
  <si>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</si>
  <si>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</si>
  <si>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</si>
  <si>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</si>
  <si>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</si>
  <si>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</si>
  <si>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</si>
  <si>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</si>
  <si>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</si>
  <si>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</si>
  <si>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</si>
  <si>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</si>
  <si>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</si>
  <si>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</si>
  <si>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</si>
  <si>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</si>
  <si>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</si>
  <si>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</si>
  <si>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</si>
  <si>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</si>
  <si>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</si>
  <si>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</si>
  <si>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</si>
  <si>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</si>
  <si>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</si>
  <si>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</si>
  <si>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</si>
  <si>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</si>
  <si>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</si>
  <si>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</si>
  <si>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</si>
  <si>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</si>
  <si>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</si>
  <si>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</si>
  <si>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</si>
  <si>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</si>
  <si>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</si>
  <si>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</si>
  <si>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</si>
  <si>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</si>
  <si>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</si>
  <si>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</si>
  <si>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</si>
  <si>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</si>
  <si>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</si>
  <si>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</si>
  <si>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</si>
  <si>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</si>
  <si>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</si>
  <si>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</si>
  <si>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</si>
  <si>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</si>
  <si>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</si>
  <si>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</si>
  <si>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</si>
  <si>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</si>
  <si>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</si>
  <si>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</si>
  <si>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</si>
  <si>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</si>
  <si>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</si>
  <si>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</si>
  <si>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</si>
  <si>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</si>
  <si>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</si>
  <si>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</si>
  <si>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</si>
  <si>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</si>
  <si>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</si>
  <si>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</si>
  <si>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</si>
  <si>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</si>
  <si>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</si>
  <si>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</si>
  <si>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</si>
  <si>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</si>
  <si>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</si>
  <si>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</si>
  <si>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</si>
  <si>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</si>
  <si>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</si>
  <si>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</si>
  <si>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</si>
  <si>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</si>
  <si>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</si>
  <si>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</si>
  <si>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</si>
  <si>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</si>
  <si>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</si>
  <si>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</si>
  <si>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</si>
  <si>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</si>
  <si>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</si>
  <si>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</si>
  <si>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</si>
  <si>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</si>
  <si>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</si>
  <si>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</si>
  <si>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</si>
  <si>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</si>
  <si>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</si>
  <si>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</si>
  <si>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</si>
  <si>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</si>
  <si>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</si>
  <si>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</si>
  <si>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</si>
  <si>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</si>
  <si>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</si>
  <si>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</si>
  <si>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</si>
  <si>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</si>
  <si>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</si>
  <si>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</si>
  <si>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</si>
  <si>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</si>
  <si>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</si>
  <si>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</si>
  <si>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</si>
  <si>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</si>
  <si>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</si>
  <si>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</si>
  <si>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</si>
  <si>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</si>
  <si>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</si>
  <si>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</si>
  <si>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</si>
  <si>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</si>
  <si>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</si>
  <si>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</si>
  <si>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</si>
  <si>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</si>
  <si>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</si>
  <si>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</si>
  <si>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</si>
  <si>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</si>
  <si>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</si>
  <si>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</si>
  <si>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</si>
  <si>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</si>
  <si>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</si>
  <si>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</si>
  <si>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</si>
  <si>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</si>
  <si>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</si>
  <si>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</si>
  <si>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</si>
  <si>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</si>
  <si>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</si>
  <si>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</si>
  <si>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</si>
  <si>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</si>
  <si>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</si>
  <si>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</si>
  <si>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</si>
  <si>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</si>
  <si>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</si>
  <si>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</si>
  <si>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</si>
  <si>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</si>
  <si>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</si>
  <si>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</si>
  <si>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</si>
  <si>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</si>
  <si>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</si>
  <si>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</si>
  <si>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</si>
  <si>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</si>
  <si>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</si>
  <si>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</si>
  <si>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</si>
  <si>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</si>
  <si>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</si>
  <si>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</si>
  <si>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</si>
  <si>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</si>
  <si>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</si>
  <si>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</si>
  <si>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</si>
  <si>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</si>
  <si>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</si>
  <si>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</si>
  <si>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</si>
  <si>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</si>
  <si>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</si>
  <si>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</si>
  <si>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</si>
  <si>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</si>
  <si>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</si>
  <si>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</si>
  <si>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</si>
  <si>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</si>
  <si>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</si>
  <si>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</si>
  <si>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</si>
  <si>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</si>
  <si>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</si>
  <si>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</si>
  <si>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</si>
  <si>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</si>
  <si>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</si>
  <si>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</si>
  <si>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</si>
  <si>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</si>
  <si>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</si>
  <si>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</si>
  <si>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</si>
  <si>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</si>
  <si>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</si>
  <si>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</si>
  <si>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</si>
  <si>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</si>
  <si>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</si>
  <si>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</si>
  <si>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</si>
  <si>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</si>
  <si>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</si>
  <si>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</si>
  <si>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</si>
  <si>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</si>
  <si>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</si>
  <si>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</si>
  <si>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</si>
  <si>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</si>
  <si>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</si>
  <si>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</si>
  <si>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</si>
  <si>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</si>
  <si>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</si>
  <si>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</si>
  <si>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</si>
  <si>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</si>
  <si>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</si>
  <si>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</si>
  <si>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</si>
  <si>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</si>
  <si>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</si>
  <si>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</si>
  <si>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</si>
  <si>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</si>
  <si>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</si>
  <si>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</si>
  <si>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</si>
  <si>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</si>
  <si>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</si>
  <si>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</si>
  <si>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</si>
  <si>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</si>
  <si>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</si>
  <si>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</si>
  <si>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</si>
  <si>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</si>
  <si>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</si>
  <si>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</si>
  <si>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</si>
  <si>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</si>
  <si>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</si>
  <si>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</si>
  <si>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</si>
  <si>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</si>
  <si>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</si>
  <si>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</si>
  <si>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</si>
  <si>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</si>
  <si>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</si>
  <si>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</si>
  <si>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</si>
  <si>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</si>
  <si>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</si>
  <si>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</si>
  <si>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</si>
  <si>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</si>
  <si>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</si>
  <si>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</si>
  <si>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</si>
  <si>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</si>
  <si>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</si>
  <si>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</si>
  <si>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</si>
  <si>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</si>
  <si>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</si>
  <si>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</si>
  <si>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</si>
  <si>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</si>
  <si>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</si>
  <si>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</si>
  <si>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</si>
  <si>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</si>
  <si>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</si>
  <si>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</si>
  <si>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</si>
  <si>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</si>
  <si>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</si>
  <si>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</si>
  <si>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</si>
  <si>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</si>
  <si>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</si>
  <si>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</si>
  <si>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</si>
  <si>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</si>
  <si>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</si>
  <si>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</si>
  <si>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</si>
  <si>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</si>
  <si>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</si>
  <si>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</si>
  <si>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</si>
  <si>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</si>
  <si>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</si>
  <si>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</si>
  <si>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</si>
  <si>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</si>
  <si>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</si>
  <si>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</si>
  <si>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</si>
  <si>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</si>
  <si>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</si>
  <si>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</si>
  <si>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</si>
  <si>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</si>
  <si>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</si>
  <si>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</si>
  <si>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</si>
  <si>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</si>
  <si>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</si>
  <si>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</si>
  <si>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</si>
  <si>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</si>
  <si>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</si>
  <si>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</si>
  <si>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</si>
  <si>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</si>
  <si>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</si>
  <si>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</si>
  <si>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</si>
  <si>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</si>
  <si>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</si>
  <si>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</si>
  <si>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</si>
  <si>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</si>
  <si>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</si>
  <si>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</si>
  <si>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</si>
  <si>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</si>
  <si>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</si>
  <si>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</si>
  <si>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</si>
  <si>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</si>
  <si>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</si>
  <si>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</si>
  <si>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</si>
  <si>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</si>
  <si>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</si>
  <si>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</si>
  <si>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</si>
  <si>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</si>
  <si>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</si>
  <si>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</si>
  <si>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</si>
  <si>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</si>
  <si>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</si>
  <si>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</si>
  <si>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</si>
  <si>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</si>
  <si>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</si>
  <si>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</si>
  <si>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</si>
  <si>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</si>
  <si>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</si>
  <si>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</si>
  <si>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</si>
  <si>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</si>
  <si>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</si>
  <si>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</si>
  <si>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</si>
  <si>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</si>
  <si>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</si>
  <si>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</si>
  <si>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</si>
  <si>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</si>
  <si>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</si>
  <si>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</si>
  <si>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</si>
  <si>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</si>
  <si>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</si>
  <si>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</si>
  <si>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</si>
  <si>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</si>
  <si>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</si>
  <si>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</si>
  <si>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</si>
  <si>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</si>
  <si>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</si>
  <si>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</si>
  <si>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</si>
  <si>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</si>
  <si>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</si>
  <si>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</si>
  <si>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</si>
  <si>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</si>
  <si>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</si>
  <si>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</si>
  <si>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</si>
  <si>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</si>
  <si>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</si>
  <si>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</si>
  <si>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</si>
  <si>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</si>
  <si>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</si>
  <si>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</si>
  <si>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</si>
  <si>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</si>
  <si>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</si>
  <si>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</si>
  <si>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</si>
  <si>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</si>
  <si>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</si>
  <si>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</si>
  <si>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</si>
  <si>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</si>
  <si>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</si>
  <si>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</si>
  <si>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</si>
  <si>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</si>
  <si>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</si>
  <si>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</si>
  <si>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</si>
  <si>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</si>
  <si>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</si>
  <si>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</si>
  <si>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</si>
  <si>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</si>
  <si>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</si>
  <si>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</si>
  <si>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</si>
  <si>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</si>
  <si>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</si>
  <si>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</si>
  <si>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</si>
  <si>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</si>
  <si>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</si>
  <si>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</si>
  <si>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</si>
  <si>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</si>
  <si>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</si>
  <si>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</si>
  <si>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</si>
  <si>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</si>
  <si>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</si>
  <si>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</si>
  <si>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</si>
  <si>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</si>
  <si>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</si>
  <si>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</si>
  <si>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</si>
  <si>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</si>
  <si>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</si>
  <si>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</si>
  <si>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</si>
  <si>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</si>
  <si>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</si>
  <si>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</si>
  <si>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</si>
  <si>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</si>
  <si>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</si>
  <si>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</si>
  <si>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</si>
  <si>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</si>
  <si>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</si>
  <si>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</si>
  <si>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</si>
  <si>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</si>
  <si>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</si>
  <si>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</si>
  <si>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</si>
  <si>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</si>
  <si>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</si>
  <si>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</si>
  <si>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</si>
  <si>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</si>
  <si>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</si>
  <si>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</si>
  <si>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</si>
  <si>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</si>
  <si>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</si>
  <si>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</si>
  <si>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</si>
  <si>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</si>
  <si>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</si>
  <si>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</si>
  <si>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</si>
  <si>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</si>
  <si>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</si>
  <si>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</si>
  <si>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</si>
  <si>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</si>
  <si>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</si>
  <si>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</si>
  <si>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</si>
  <si>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</si>
  <si>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</si>
  <si>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</si>
  <si>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</si>
  <si>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</si>
  <si>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</si>
  <si>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</si>
  <si>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</si>
  <si>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</si>
  <si>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</si>
  <si>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</si>
  <si>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</si>
  <si>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</si>
  <si>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</si>
  <si>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</si>
  <si>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</si>
  <si>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</si>
  <si>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</si>
  <si>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</si>
  <si>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</si>
  <si>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</si>
  <si>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</si>
  <si>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</si>
  <si>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</si>
  <si>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</si>
  <si>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</si>
  <si>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</si>
  <si>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</si>
  <si>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</si>
  <si>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</si>
  <si>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</si>
  <si>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</si>
  <si>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</si>
  <si>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</si>
  <si>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</si>
  <si>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</si>
  <si>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</si>
  <si>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</si>
  <si>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</si>
  <si>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</si>
  <si>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</si>
  <si>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</si>
  <si>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</si>
  <si>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</si>
  <si>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</si>
  <si>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</si>
  <si>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</si>
  <si>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</si>
  <si>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</si>
  <si>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</si>
  <si>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</si>
  <si>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</si>
  <si>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</si>
  <si>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</si>
  <si>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</si>
  <si>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</si>
  <si>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</si>
  <si>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</si>
  <si>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</si>
  <si>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</si>
  <si>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</si>
  <si>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</si>
  <si>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</si>
  <si>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</si>
  <si>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</si>
  <si>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</si>
  <si>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</si>
  <si>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</si>
  <si>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</si>
  <si>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</si>
  <si>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</si>
  <si>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</si>
  <si>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</si>
  <si>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</si>
  <si>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</si>
  <si>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</si>
  <si>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</si>
  <si>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</si>
  <si>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</si>
  <si>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</si>
  <si>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</si>
  <si>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</si>
  <si>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</si>
  <si>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</si>
  <si>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</si>
  <si>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</si>
  <si>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</si>
  <si>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</si>
  <si>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</si>
  <si>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</si>
  <si>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</si>
  <si>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</si>
  <si>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</si>
  <si>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</si>
  <si>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</si>
  <si>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</si>
  <si>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</si>
  <si>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</si>
  <si>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</si>
  <si>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</si>
  <si>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</si>
  <si>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</si>
  <si>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</si>
  <si>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</si>
  <si>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</si>
  <si>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</si>
  <si>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</si>
  <si>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</si>
  <si>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</si>
  <si>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</si>
  <si>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</si>
  <si>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</si>
  <si>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</si>
  <si>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</si>
  <si>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</si>
  <si>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</si>
  <si>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</si>
  <si>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</si>
  <si>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</si>
  <si>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</si>
  <si>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</si>
  <si>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</si>
  <si>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</si>
  <si>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</si>
  <si>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</si>
  <si>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</si>
  <si>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</si>
  <si>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</si>
  <si>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</si>
  <si>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</si>
  <si>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</si>
  <si>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</si>
  <si>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</si>
  <si>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</si>
  <si>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</si>
  <si>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</si>
  <si>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</si>
  <si>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</si>
  <si>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</si>
  <si>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</si>
  <si>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</si>
  <si>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</si>
  <si>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</si>
  <si>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</si>
  <si>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</si>
  <si>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</si>
  <si>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</si>
  <si>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</si>
  <si>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</si>
  <si>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</si>
  <si>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</si>
  <si>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</si>
  <si>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</si>
  <si>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</si>
  <si>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</si>
  <si>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</si>
  <si>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</si>
  <si>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</si>
  <si>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</si>
  <si>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</si>
  <si>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</si>
  <si>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</si>
  <si>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</si>
  <si>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</si>
  <si>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</si>
  <si>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</si>
  <si>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</si>
  <si>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</si>
  <si>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</si>
  <si>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</si>
  <si>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</si>
  <si>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</si>
  <si>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</si>
  <si>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</si>
  <si>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</si>
  <si>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</si>
  <si>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</si>
  <si>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</si>
  <si>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</si>
  <si>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</si>
  <si>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</si>
  <si>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</si>
  <si>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</si>
  <si>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</si>
  <si>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</si>
  <si>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</si>
  <si>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</si>
  <si>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</si>
  <si>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</si>
  <si>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</si>
  <si>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</si>
  <si>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</si>
  <si>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</si>
  <si>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</si>
  <si>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</si>
  <si>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</si>
  <si>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</si>
  <si>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</si>
  <si>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</si>
  <si>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</si>
  <si>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</si>
  <si>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</si>
  <si>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</si>
  <si>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</si>
  <si>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</si>
  <si>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</si>
  <si>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</si>
  <si>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</si>
  <si>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</si>
  <si>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</si>
  <si>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</si>
  <si>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</si>
  <si>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</si>
  <si>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</si>
  <si>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</si>
  <si>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</si>
  <si>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</si>
  <si>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</si>
  <si>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</si>
  <si>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</si>
  <si>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</si>
  <si>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</si>
  <si>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</si>
  <si>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</si>
  <si>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</si>
  <si>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</si>
  <si>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</si>
  <si>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</si>
  <si>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</si>
  <si>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</si>
  <si>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</si>
  <si>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</si>
  <si>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</si>
  <si>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</si>
  <si>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</si>
  <si>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</si>
  <si>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</si>
  <si>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</si>
  <si>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</si>
  <si>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</si>
  <si>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</si>
  <si>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</si>
  <si>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</si>
  <si>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</si>
  <si>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</si>
  <si>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</si>
  <si>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</si>
  <si>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</si>
  <si>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</si>
  <si>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</si>
  <si>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</si>
  <si>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</si>
  <si>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</si>
  <si>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</si>
  <si>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</si>
  <si>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</si>
  <si>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</si>
  <si>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</si>
  <si>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</si>
  <si>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</si>
  <si>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</si>
  <si>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</si>
  <si>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</si>
  <si>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</si>
  <si>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</si>
  <si>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</si>
  <si>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</si>
  <si>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</si>
  <si>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</si>
  <si>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</si>
  <si>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</si>
  <si>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</si>
  <si>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</si>
  <si>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</si>
  <si>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</si>
  <si>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</si>
  <si>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</si>
  <si>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</si>
  <si>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</si>
  <si>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</si>
  <si>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</si>
  <si>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</si>
  <si>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</si>
  <si>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</si>
  <si>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</si>
  <si>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</si>
  <si>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</si>
  <si>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</si>
  <si>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</si>
  <si>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</si>
  <si>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</si>
  <si>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</si>
  <si>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</si>
  <si>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</si>
  <si>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</si>
  <si>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</si>
  <si>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</si>
  <si>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</si>
  <si>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</si>
  <si>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</si>
  <si>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</si>
  <si>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</si>
  <si>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</si>
  <si>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</si>
  <si>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</si>
  <si>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</si>
  <si>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</si>
  <si>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</si>
  <si>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</si>
  <si>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</si>
  <si>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</si>
  <si>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</si>
  <si>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</si>
  <si>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</si>
  <si>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</si>
  <si>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</si>
  <si>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</si>
  <si>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</si>
  <si>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</si>
  <si>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</si>
  <si>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</si>
  <si>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</si>
  <si>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</si>
  <si>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</si>
  <si>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</si>
  <si>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</si>
  <si>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</si>
  <si>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</si>
  <si>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</si>
  <si>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</si>
  <si>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</si>
  <si>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</si>
  <si>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</si>
  <si>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</si>
  <si>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</si>
  <si>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</si>
  <si>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</si>
  <si>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</si>
  <si>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</si>
  <si>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</si>
  <si>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</si>
  <si>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</si>
  <si>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</si>
  <si>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</si>
  <si>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</si>
  <si>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</si>
  <si>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</si>
  <si>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</si>
  <si>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</si>
  <si>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</si>
  <si>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</si>
  <si>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</si>
  <si>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</si>
  <si>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</si>
  <si>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</si>
  <si>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</si>
  <si>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</si>
  <si>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</si>
  <si>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</si>
  <si>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</si>
  <si>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</si>
  <si>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</si>
  <si>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</si>
  <si>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</si>
  <si>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</si>
  <si>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</si>
  <si>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</si>
  <si>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</si>
  <si>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</si>
  <si>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</si>
  <si>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</si>
  <si>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</si>
  <si>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</si>
  <si>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</si>
  <si>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</si>
  <si>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</si>
  <si>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</si>
  <si>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</si>
  <si>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</si>
  <si>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</si>
  <si>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</si>
  <si>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</si>
  <si>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</si>
  <si>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</si>
  <si>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</si>
  <si>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</si>
  <si>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</si>
  <si>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</si>
  <si>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</si>
  <si>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</si>
  <si>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</si>
  <si>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</si>
  <si>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</si>
  <si>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</si>
  <si>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</si>
  <si>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</si>
  <si>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</si>
  <si>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</si>
  <si>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</si>
  <si>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</si>
  <si>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</si>
  <si>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</si>
  <si>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</si>
  <si>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</si>
  <si>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</si>
  <si>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</si>
  <si>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</si>
  <si>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</si>
  <si>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</si>
  <si>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</si>
  <si>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</si>
  <si>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</si>
  <si>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</si>
  <si>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</si>
  <si>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</si>
  <si>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</si>
  <si>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</si>
  <si>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</si>
  <si>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</si>
  <si>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</si>
  <si>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</si>
  <si>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</si>
  <si>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</si>
  <si>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</si>
  <si>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</si>
  <si>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</si>
  <si>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</si>
  <si>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</si>
  <si>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</si>
  <si>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</si>
  <si>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</si>
  <si>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</si>
  <si>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</si>
  <si>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</si>
  <si>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</si>
  <si>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</si>
  <si>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</si>
  <si>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</si>
  <si>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</si>
  <si>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</si>
  <si>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</si>
  <si>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</si>
  <si>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</si>
  <si>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</si>
  <si>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</si>
  <si>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</si>
  <si>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</si>
  <si>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</si>
  <si>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</si>
  <si>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</si>
  <si>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</si>
  <si>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</si>
  <si>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</si>
  <si>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</si>
  <si>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</si>
  <si>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</si>
  <si>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</si>
  <si>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</si>
  <si>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</si>
  <si>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</si>
  <si>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</si>
  <si>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</si>
  <si>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</si>
  <si>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</si>
  <si>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</si>
  <si>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</si>
  <si>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</si>
  <si>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</si>
  <si>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</si>
  <si>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</si>
  <si>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</si>
  <si>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</si>
  <si>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</si>
  <si>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</si>
  <si>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</si>
  <si>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</si>
  <si>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</si>
  <si>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</si>
  <si>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</si>
  <si>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</si>
  <si>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</si>
  <si>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</si>
  <si>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</si>
  <si>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</si>
  <si>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</si>
  <si>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</si>
  <si>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</si>
  <si>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</si>
  <si>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</si>
  <si>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</si>
  <si>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</si>
  <si>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</si>
  <si>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</si>
  <si>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</si>
  <si>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</si>
  <si>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</si>
  <si>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</si>
  <si>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</si>
  <si>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</si>
  <si>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</si>
  <si>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</si>
  <si>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</si>
  <si>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</si>
  <si>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</si>
  <si>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</si>
  <si>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</si>
  <si>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</si>
  <si>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</si>
  <si>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</si>
  <si>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</si>
  <si>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</si>
  <si>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</si>
  <si>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</si>
  <si>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</si>
  <si>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</si>
  <si>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</si>
  <si>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</si>
  <si>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</si>
  <si>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</si>
  <si>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</si>
  <si>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</si>
  <si>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</si>
  <si>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</si>
  <si>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</si>
  <si>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</si>
  <si>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</si>
  <si>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</si>
  <si>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</si>
  <si>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</si>
  <si>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</si>
  <si>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</si>
  <si>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</si>
  <si>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</si>
  <si>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</si>
  <si>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</si>
  <si>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</si>
  <si>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</si>
  <si>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</si>
  <si>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</si>
  <si>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</si>
  <si>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</si>
  <si>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</si>
  <si>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</si>
  <si>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</si>
  <si>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</si>
  <si>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</si>
  <si>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</si>
  <si>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</si>
  <si>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</si>
  <si>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</si>
  <si>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</si>
  <si>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</si>
  <si>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</si>
  <si>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</si>
  <si>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</si>
  <si>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</si>
  <si>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</si>
  <si>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</si>
  <si>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</si>
  <si>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</si>
  <si>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</si>
  <si>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</si>
  <si>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</si>
  <si>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</si>
  <si>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</si>
  <si>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</si>
  <si>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</si>
  <si>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</si>
  <si>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</si>
  <si>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</si>
  <si>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</si>
  <si>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</si>
  <si>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</si>
  <si>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</si>
  <si>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</si>
  <si>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</si>
  <si>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</si>
  <si>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</si>
  <si>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</si>
  <si>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</si>
  <si>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</si>
  <si>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</si>
  <si>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</si>
  <si>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</si>
  <si>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</si>
  <si>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</si>
  <si>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</si>
  <si>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</si>
  <si>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</si>
  <si>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</si>
  <si>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</si>
  <si>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</si>
  <si>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</si>
  <si>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</si>
  <si>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</si>
  <si>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</si>
  <si>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</si>
  <si>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</si>
  <si>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</si>
  <si>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</si>
  <si>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</si>
  <si>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</si>
  <si>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</si>
  <si>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</si>
  <si>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</si>
  <si>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</si>
  <si>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</si>
  <si>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</si>
  <si>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</si>
  <si>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</si>
  <si>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</si>
  <si>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</si>
  <si>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</si>
  <si>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</si>
  <si>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</si>
  <si>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</si>
  <si>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</si>
  <si>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</si>
  <si>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</si>
  <si>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</si>
  <si>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</si>
  <si>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</si>
  <si>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</si>
  <si>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</si>
  <si>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</si>
  <si>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</si>
  <si>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</si>
  <si>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</si>
  <si>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</si>
  <si>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</si>
  <si>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</si>
  <si>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</si>
  <si>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</si>
  <si>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</si>
  <si>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</si>
  <si>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</si>
  <si>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</si>
  <si>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</si>
  <si>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</si>
  <si>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</si>
  <si>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</si>
  <si>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</si>
  <si>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</si>
  <si>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</si>
  <si>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</si>
  <si>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</si>
  <si>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</si>
  <si>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</si>
  <si>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</si>
  <si>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</si>
  <si>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</si>
  <si>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</si>
  <si>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</si>
  <si>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</si>
  <si>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</si>
  <si>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</si>
  <si>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</si>
  <si>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</si>
  <si>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</si>
  <si>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</si>
  <si>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</si>
  <si>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</si>
  <si>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</si>
  <si>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</si>
  <si>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</si>
  <si>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</si>
  <si>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</si>
  <si>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</si>
  <si>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</si>
  <si>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</si>
  <si>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</si>
  <si>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</si>
  <si>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</si>
  <si>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</si>
  <si>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</si>
  <si>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</si>
  <si>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</si>
  <si>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</si>
  <si>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</si>
  <si>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</si>
  <si>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</si>
  <si>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</si>
  <si>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</si>
  <si>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</si>
  <si>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</si>
  <si>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</si>
  <si>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</si>
  <si>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</si>
  <si>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</si>
  <si>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</si>
  <si>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</si>
  <si>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</si>
  <si>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</si>
  <si>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</si>
  <si>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</si>
  <si>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</si>
  <si>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</si>
  <si>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</si>
  <si>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</si>
  <si>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</si>
  <si>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</si>
  <si>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</si>
  <si>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</si>
  <si>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</si>
  <si>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</si>
  <si>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</si>
  <si>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</si>
  <si>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</si>
  <si>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</si>
  <si>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</si>
  <si>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</si>
  <si>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</si>
  <si>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</si>
  <si>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</si>
  <si>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</si>
  <si>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</si>
  <si>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</si>
  <si>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</si>
  <si>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</si>
  <si>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</si>
  <si>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</si>
  <si>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</si>
  <si>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</si>
  <si>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</si>
  <si>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</si>
  <si>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</si>
  <si>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</si>
  <si>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</si>
  <si>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</si>
  <si>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</si>
  <si>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</si>
  <si>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</si>
  <si>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</si>
  <si>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</si>
  <si>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</si>
  <si>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</si>
  <si>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</si>
  <si>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</si>
  <si>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</si>
  <si>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</si>
  <si>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</si>
  <si>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</si>
  <si>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</si>
  <si>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</si>
  <si>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</si>
  <si>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</si>
  <si>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</si>
  <si>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</si>
  <si>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</si>
  <si>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</si>
  <si>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</si>
  <si>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</si>
  <si>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</si>
  <si>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</si>
  <si>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</si>
  <si>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</si>
  <si>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</si>
  <si>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</si>
  <si>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</si>
  <si>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</si>
  <si>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</si>
  <si>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</si>
  <si>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</si>
  <si>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</si>
  <si>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</si>
  <si>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</si>
  <si>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</si>
  <si>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</si>
  <si>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</si>
  <si>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</si>
  <si>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</si>
  <si>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</si>
  <si>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</si>
  <si>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</si>
  <si>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</si>
  <si>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</si>
  <si>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</si>
  <si>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</si>
  <si>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</si>
  <si>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</si>
  <si>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</si>
  <si>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</si>
  <si>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</si>
  <si>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</si>
  <si>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</si>
  <si>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</si>
  <si>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</si>
  <si>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</si>
  <si>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</si>
  <si>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</si>
  <si>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</si>
  <si>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</si>
  <si>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</si>
  <si>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</si>
  <si>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</si>
  <si>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</si>
  <si>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</si>
  <si>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</si>
  <si>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</si>
  <si>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</si>
  <si>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</si>
  <si>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</si>
  <si>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</si>
  <si>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</si>
  <si>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</si>
  <si>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</si>
  <si>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</si>
  <si>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</si>
  <si>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</si>
  <si>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</si>
  <si>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</si>
  <si>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</si>
  <si>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</si>
  <si>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</si>
  <si>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</si>
  <si>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</si>
  <si>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</si>
  <si>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</si>
  <si>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</si>
  <si>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</si>
  <si>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</si>
  <si>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</si>
  <si>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</si>
  <si>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</si>
  <si>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</si>
  <si>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</si>
  <si>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</si>
  <si>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</si>
  <si>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</si>
  <si>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</si>
  <si>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</si>
  <si>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</si>
  <si>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</si>
  <si>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</si>
  <si>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</si>
  <si>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</si>
  <si>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</si>
  <si>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</si>
  <si>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</si>
  <si>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</si>
  <si>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</si>
  <si>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</si>
  <si>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</si>
  <si>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</si>
  <si>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</si>
  <si>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</si>
  <si>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</si>
  <si>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</si>
  <si>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</si>
  <si>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</si>
  <si>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</si>
  <si>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</si>
  <si>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</si>
  <si>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</si>
  <si>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</si>
  <si>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</si>
  <si>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</si>
  <si>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</si>
  <si>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</si>
  <si>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</si>
  <si>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</si>
  <si>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</si>
  <si>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</si>
  <si>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</si>
  <si>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</si>
  <si>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</si>
  <si>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</si>
  <si>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</si>
  <si>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</si>
  <si>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</si>
  <si>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</si>
  <si>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</si>
  <si>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</si>
  <si>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</si>
  <si>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</si>
  <si>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</si>
  <si>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</si>
  <si>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</si>
  <si>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</si>
  <si>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</si>
  <si>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</si>
  <si>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</si>
  <si>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</si>
  <si>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</si>
  <si>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</si>
  <si>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</si>
  <si>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</si>
  <si>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</si>
  <si>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</si>
  <si>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</si>
  <si>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</si>
  <si>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</si>
  <si>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</si>
  <si>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</si>
  <si>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</si>
  <si>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</si>
  <si>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</si>
  <si>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</si>
  <si>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</si>
  <si>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</si>
  <si>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</si>
  <si>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</si>
  <si>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</si>
  <si>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</si>
  <si>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</si>
  <si>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</si>
  <si>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</si>
  <si>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</si>
  <si>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</si>
  <si>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</si>
  <si>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</si>
  <si>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</si>
  <si>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</si>
  <si>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</si>
  <si>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</si>
  <si>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</si>
  <si>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</si>
  <si>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</si>
  <si>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</si>
  <si>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</si>
  <si>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</si>
  <si>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</si>
  <si>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</si>
  <si>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</si>
  <si>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</si>
  <si>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</si>
  <si>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</si>
  <si>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</si>
  <si>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</si>
  <si>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</si>
  <si>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</si>
  <si>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</si>
  <si>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</si>
  <si>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</si>
  <si>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</si>
  <si>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</si>
  <si>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</si>
  <si>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</si>
  <si>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</si>
  <si>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</si>
  <si>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</si>
  <si>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</si>
  <si>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</si>
  <si>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</si>
  <si>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</si>
  <si>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</si>
  <si>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</si>
  <si>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</si>
  <si>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</si>
  <si>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</si>
  <si>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</si>
  <si>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</si>
  <si>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</si>
  <si>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</si>
  <si>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</si>
  <si>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</si>
  <si>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</si>
  <si>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</si>
  <si>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</si>
  <si>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</si>
  <si>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</si>
  <si>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</si>
  <si>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</si>
  <si>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</si>
  <si>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</si>
  <si>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</si>
  <si>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</si>
  <si>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</si>
  <si>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</si>
  <si>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</si>
  <si>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</si>
  <si>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</si>
  <si>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</si>
  <si>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</si>
  <si>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</si>
  <si>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</si>
  <si>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</si>
  <si>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</si>
  <si>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</si>
  <si>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</si>
  <si>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</si>
  <si>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</si>
  <si>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</si>
  <si>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</si>
  <si>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</si>
  <si>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</si>
  <si>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</si>
  <si>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</si>
  <si>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</si>
  <si>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</si>
  <si>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</si>
  <si>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</si>
  <si>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</si>
  <si>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</si>
  <si>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</si>
  <si>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</si>
  <si>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</si>
  <si>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</si>
  <si>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</si>
  <si>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</si>
  <si>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</si>
  <si>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</si>
  <si>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</si>
  <si>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</si>
  <si>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</si>
  <si>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</si>
  <si>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</si>
  <si>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</si>
  <si>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</si>
  <si>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</si>
  <si>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</si>
  <si>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</si>
  <si>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</si>
  <si>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</si>
  <si>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</si>
  <si>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</si>
  <si>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</si>
  <si>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</si>
  <si>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</si>
  <si>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</si>
  <si>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</si>
  <si>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</si>
  <si>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</si>
  <si>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</si>
  <si>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</si>
  <si>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</si>
  <si>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</si>
  <si>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</si>
  <si>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</si>
  <si>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</si>
  <si>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</si>
  <si>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</si>
  <si>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</si>
  <si>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</si>
  <si>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</si>
  <si>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</si>
  <si>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</si>
  <si>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</si>
  <si>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</si>
  <si>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</si>
  <si>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</si>
  <si>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</si>
  <si>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</si>
  <si>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</si>
  <si>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</si>
  <si>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</si>
  <si>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</si>
  <si>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</si>
  <si>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</si>
  <si>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</si>
  <si>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</si>
  <si>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</si>
  <si>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</si>
  <si>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</si>
  <si>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</si>
  <si>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</si>
  <si>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</si>
  <si>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</si>
  <si>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</si>
  <si>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</si>
  <si>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</si>
  <si>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</si>
  <si>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</si>
  <si>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</si>
  <si>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</si>
  <si>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</si>
  <si>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</si>
  <si>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</si>
  <si>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</si>
  <si>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</si>
  <si>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</si>
  <si>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</si>
  <si>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</si>
  <si>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</si>
  <si>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</si>
  <si>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</si>
  <si>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</si>
  <si>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</si>
  <si>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</si>
  <si>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</si>
  <si>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</si>
  <si>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</si>
  <si>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</si>
  <si>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</si>
  <si>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</si>
  <si>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</si>
  <si>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</si>
  <si>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</si>
  <si>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</si>
  <si>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</si>
  <si>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</si>
  <si>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</si>
  <si>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</si>
  <si>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</si>
  <si>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</si>
  <si>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</si>
  <si>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</si>
  <si>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</si>
  <si>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</si>
  <si>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</si>
  <si>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</si>
  <si>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</si>
  <si>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</si>
  <si>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</si>
  <si>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</si>
  <si>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</si>
  <si>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</si>
  <si>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</si>
  <si>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</si>
  <si>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</si>
  <si>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</si>
  <si>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</si>
  <si>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</si>
  <si>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</si>
  <si>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</si>
  <si>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</si>
  <si>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</si>
  <si>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</si>
  <si>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</si>
  <si>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</si>
  <si>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</si>
  <si>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</si>
  <si>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</si>
  <si>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</si>
  <si>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</si>
  <si>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</si>
  <si>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</si>
  <si>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</si>
  <si>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</si>
  <si>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</si>
  <si>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</si>
  <si>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</si>
  <si>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</si>
  <si>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</si>
  <si>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</si>
  <si>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</si>
  <si>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</si>
  <si>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</si>
  <si>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</si>
  <si>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</si>
  <si>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</si>
  <si>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</si>
  <si>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</si>
  <si>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</si>
  <si>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</si>
  <si>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</si>
  <si>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</si>
  <si>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</si>
  <si>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</si>
  <si>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</si>
  <si>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</si>
  <si>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</si>
  <si>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</si>
  <si>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</si>
  <si>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</si>
  <si>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</si>
  <si>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</si>
  <si>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</si>
  <si>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</si>
  <si>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</si>
  <si>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</si>
  <si>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</si>
  <si>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</si>
  <si>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</si>
  <si>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</si>
  <si>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</si>
  <si>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</si>
  <si>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</si>
  <si>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</si>
  <si>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</si>
  <si>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</si>
  <si>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</si>
  <si>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</si>
  <si>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</si>
  <si>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</si>
  <si>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</si>
  <si>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</si>
  <si>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</si>
  <si>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</si>
  <si>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</si>
  <si>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</si>
  <si>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</si>
  <si>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</si>
  <si>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</si>
  <si>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</si>
  <si>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</si>
  <si>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</si>
  <si>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</si>
  <si>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</si>
  <si>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</si>
  <si>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</si>
  <si>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</si>
  <si>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</si>
  <si>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</si>
  <si>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</si>
  <si>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</si>
  <si>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</si>
  <si>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</si>
  <si>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</si>
  <si>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</si>
  <si>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</si>
  <si>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</si>
  <si>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</si>
  <si>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</si>
  <si>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</si>
  <si>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</si>
  <si>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</si>
  <si>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</si>
  <si>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</si>
  <si>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</si>
  <si>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</si>
  <si>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</si>
  <si>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</si>
  <si>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</si>
  <si>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</si>
  <si>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</si>
  <si>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</si>
  <si>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</si>
  <si>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</si>
  <si>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</si>
  <si>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</si>
  <si>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</si>
  <si>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</si>
  <si>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</si>
  <si>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</si>
  <si>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</si>
  <si>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</si>
  <si>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</si>
  <si>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</si>
  <si>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</si>
  <si>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</si>
  <si>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</si>
  <si>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</si>
  <si>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</si>
  <si>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</si>
  <si>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</si>
  <si>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</si>
  <si>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</si>
  <si>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</si>
  <si>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</si>
  <si>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</si>
  <si>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</si>
  <si>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</si>
  <si>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</si>
  <si>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</si>
  <si>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</si>
  <si>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</si>
  <si>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</si>
  <si>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</si>
  <si>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</si>
  <si>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</si>
  <si>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</si>
  <si>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</si>
  <si>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</si>
  <si>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</si>
  <si>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</si>
  <si>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</si>
  <si>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</si>
  <si>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</si>
  <si>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</si>
  <si>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</si>
  <si>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</si>
  <si>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</si>
  <si>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</si>
  <si>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</si>
  <si>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</si>
  <si>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</si>
  <si>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</si>
  <si>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</si>
  <si>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</si>
  <si>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</si>
  <si>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</si>
  <si>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</si>
  <si>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</si>
  <si>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</si>
  <si>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</si>
  <si>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</si>
  <si>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</si>
  <si>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</si>
  <si>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</si>
  <si>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</si>
  <si>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</si>
  <si>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</si>
  <si>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</si>
  <si>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</si>
  <si>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</si>
  <si>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</si>
  <si>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</si>
  <si>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</si>
  <si>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</si>
  <si>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</si>
  <si>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</si>
  <si>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</si>
  <si>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</si>
  <si>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</si>
  <si>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</si>
  <si>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</si>
  <si>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</si>
  <si>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</si>
  <si>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</si>
  <si>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</si>
  <si>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</si>
  <si>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</si>
  <si>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</si>
  <si>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</si>
  <si>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</si>
  <si>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</si>
  <si>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</si>
  <si>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</si>
  <si>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</si>
  <si>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</si>
  <si>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</si>
  <si>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</si>
  <si>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</si>
  <si>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</si>
  <si>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</si>
  <si>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</si>
  <si>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</si>
  <si>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</si>
  <si>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</si>
  <si>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</si>
  <si>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</si>
  <si>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</si>
  <si>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</si>
  <si>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</si>
  <si>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</si>
  <si>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</si>
  <si>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</si>
  <si>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</si>
  <si>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</si>
  <si>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</si>
  <si>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</si>
  <si>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</si>
  <si>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</si>
  <si>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</si>
  <si>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</si>
  <si>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</si>
  <si>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</si>
  <si>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</si>
  <si>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</si>
  <si>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</si>
  <si>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</si>
  <si>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</si>
  <si>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</si>
  <si>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</si>
  <si>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</si>
  <si>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</si>
  <si>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</si>
  <si>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</si>
  <si>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</si>
  <si>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</si>
  <si>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</si>
  <si>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</si>
  <si>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</si>
  <si>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</si>
  <si>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</si>
  <si>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</si>
  <si>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</si>
  <si>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</si>
  <si>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</si>
  <si>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</si>
  <si>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</si>
  <si>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</si>
  <si>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</si>
  <si>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</si>
  <si>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</si>
  <si>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</si>
  <si>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</si>
  <si>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</si>
  <si>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</si>
  <si>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</si>
  <si>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</si>
  <si>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</si>
  <si>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</si>
  <si>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</si>
  <si>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</si>
  <si>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</si>
  <si>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</si>
  <si>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</si>
  <si>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</si>
  <si>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</si>
  <si>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</si>
  <si>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</si>
  <si>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</si>
  <si>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</si>
  <si>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</si>
  <si>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</si>
  <si>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</si>
  <si>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</si>
  <si>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</si>
  <si>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</si>
  <si>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</si>
  <si>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</si>
  <si>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</si>
  <si>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</si>
  <si>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</si>
  <si>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</si>
  <si>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</si>
  <si>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</si>
  <si>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</si>
  <si>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</si>
  <si>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</si>
  <si>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</si>
  <si>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</si>
  <si>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</si>
  <si>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</si>
  <si>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</si>
  <si>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</si>
  <si>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</si>
  <si>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</si>
  <si>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</si>
  <si>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</si>
  <si>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</si>
  <si>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</si>
  <si>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</si>
  <si>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</si>
  <si>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</si>
  <si>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</si>
  <si>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</si>
  <si>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</si>
  <si>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</si>
  <si>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</si>
  <si>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</si>
  <si>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</si>
  <si>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</si>
  <si>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</si>
  <si>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</si>
  <si>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</si>
  <si>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</si>
  <si>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</si>
  <si>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</si>
  <si>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</si>
  <si>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</si>
  <si>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</si>
  <si>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</si>
  <si>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</si>
  <si>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</si>
  <si>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</si>
  <si>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</si>
  <si>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</si>
  <si>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</si>
  <si>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</si>
  <si>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</si>
  <si>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</si>
  <si>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</si>
  <si>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</si>
  <si>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</si>
  <si>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</si>
  <si>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</si>
  <si>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</si>
  <si>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</si>
  <si>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</si>
  <si>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</si>
  <si>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</si>
  <si>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</si>
  <si>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</si>
  <si>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</si>
  <si>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</si>
  <si>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</si>
  <si>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</si>
  <si>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</si>
  <si>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</si>
  <si>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</si>
  <si>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</si>
  <si>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</si>
  <si>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</si>
  <si>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</si>
  <si>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</si>
  <si>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</si>
  <si>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</si>
  <si>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</si>
  <si>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</si>
  <si>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</si>
  <si>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</si>
  <si>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</si>
  <si>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</si>
  <si>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</si>
  <si>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</si>
  <si>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</si>
  <si>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</si>
  <si>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</si>
  <si>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</si>
  <si>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</si>
  <si>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</si>
  <si>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</si>
  <si>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</si>
  <si>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</si>
  <si>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</si>
  <si>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</si>
  <si>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</si>
  <si>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</si>
  <si>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</si>
  <si>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</si>
  <si>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</si>
  <si>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</si>
  <si>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</si>
  <si>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</si>
  <si>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</si>
  <si>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</si>
  <si>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</si>
  <si>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</si>
  <si>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</si>
  <si>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</si>
  <si>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</si>
  <si>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</si>
  <si>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</si>
  <si>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</si>
  <si>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</si>
  <si>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</si>
  <si>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</si>
  <si>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</si>
  <si>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</si>
  <si>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</si>
  <si>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</si>
  <si>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</si>
  <si>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</si>
  <si>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</si>
  <si>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</si>
  <si>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</si>
  <si>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</si>
  <si>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</si>
  <si>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</si>
  <si>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</si>
  <si>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</si>
  <si>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</si>
  <si>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</si>
  <si>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</si>
  <si>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</si>
  <si>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</si>
  <si>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</si>
  <si>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</si>
  <si>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</si>
  <si>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</si>
  <si>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</si>
  <si>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</si>
  <si>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</si>
  <si>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</si>
  <si>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</si>
  <si>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</si>
  <si>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</si>
  <si>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</si>
  <si>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</si>
  <si>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</si>
  <si>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</si>
  <si>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</si>
  <si>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</si>
  <si>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</si>
  <si>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</si>
  <si>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</si>
  <si>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</si>
  <si>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</si>
  <si>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</si>
  <si>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</si>
  <si>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</si>
  <si>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</si>
  <si>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</si>
  <si>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</si>
  <si>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</si>
  <si>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</si>
  <si>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</si>
  <si>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</si>
  <si>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</si>
  <si>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</si>
  <si>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</si>
  <si>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</si>
  <si>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</si>
  <si>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</si>
  <si>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</si>
  <si>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</si>
  <si>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</si>
  <si>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</si>
  <si>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</si>
  <si>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</si>
  <si>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</si>
  <si>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</si>
  <si>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</si>
  <si>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</si>
  <si>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</si>
  <si>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</si>
  <si>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</si>
  <si>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</si>
  <si>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</si>
  <si>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</si>
  <si>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</si>
  <si>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</si>
  <si>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</si>
  <si>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</si>
  <si>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</si>
  <si>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</si>
  <si>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</si>
  <si>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</si>
  <si>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</si>
  <si>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</si>
  <si>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</si>
  <si>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</si>
  <si>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</si>
  <si>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</si>
  <si>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</si>
  <si>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</si>
  <si>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</si>
  <si>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</si>
  <si>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</si>
  <si>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</si>
  <si>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</si>
  <si>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</si>
  <si>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</si>
  <si>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</si>
  <si>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</si>
  <si>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</si>
  <si>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</si>
  <si>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</si>
  <si>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</si>
  <si>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</si>
  <si>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</si>
  <si>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</si>
  <si>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</si>
  <si>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</si>
  <si>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</si>
  <si>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</si>
  <si>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</si>
  <si>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</si>
  <si>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</si>
  <si>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</si>
  <si>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</si>
  <si>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</si>
  <si>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</si>
  <si>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</si>
  <si>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</si>
  <si>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</si>
  <si>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</si>
  <si>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</si>
  <si>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</si>
  <si>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</si>
  <si>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</si>
  <si>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</si>
  <si>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</si>
  <si>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</si>
  <si>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</si>
  <si>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</si>
  <si>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</si>
  <si>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</si>
  <si>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</si>
  <si>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</si>
  <si>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</si>
  <si>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</si>
  <si>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</si>
  <si>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</si>
  <si>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</si>
  <si>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</si>
  <si>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</si>
  <si>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</si>
  <si>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</si>
  <si>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</si>
  <si>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</si>
  <si>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</si>
  <si>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</si>
  <si>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</si>
  <si>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</si>
  <si>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</si>
  <si>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</si>
  <si>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</si>
  <si>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</si>
  <si>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</si>
  <si>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</si>
  <si>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</si>
  <si>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</si>
  <si>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</si>
  <si>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</si>
  <si>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</si>
  <si>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</si>
  <si>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</si>
  <si>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</si>
  <si>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</si>
  <si>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</si>
  <si>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</si>
  <si>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</si>
  <si>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</si>
  <si>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</si>
  <si>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</si>
  <si>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</si>
  <si>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</si>
  <si>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</si>
  <si>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</si>
  <si>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</si>
  <si>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</si>
  <si>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</si>
  <si>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</si>
  <si>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</si>
  <si>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</si>
  <si>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</si>
  <si>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</si>
  <si>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</si>
  <si>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</si>
  <si>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</si>
  <si>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</si>
  <si>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</si>
  <si>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</si>
  <si>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</si>
  <si>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</si>
  <si>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</si>
  <si>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</si>
  <si>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</si>
  <si>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</si>
  <si>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</si>
  <si>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</si>
  <si>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</si>
  <si>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</si>
  <si>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</si>
  <si>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</si>
  <si>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</si>
  <si>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</si>
  <si>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</si>
  <si>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</si>
  <si>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</si>
  <si>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</si>
  <si>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</si>
  <si>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</si>
  <si>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</si>
  <si>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</si>
  <si>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</si>
  <si>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</si>
  <si>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</si>
  <si>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</si>
  <si>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</si>
  <si>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</si>
  <si>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</si>
  <si>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</si>
  <si>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</si>
  <si>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</si>
  <si>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</si>
  <si>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</si>
  <si>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</si>
  <si>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</si>
  <si>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</si>
  <si>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</si>
  <si>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</si>
  <si>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</si>
  <si>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</si>
  <si>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</si>
  <si>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</si>
  <si>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</si>
  <si>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</si>
  <si>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</si>
  <si>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</si>
  <si>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</si>
  <si>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</si>
  <si>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</si>
  <si>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</si>
  <si>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</si>
  <si>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</si>
  <si>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</si>
  <si>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</si>
  <si>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</si>
  <si>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</si>
  <si>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</si>
  <si>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</si>
  <si>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</si>
  <si>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</si>
  <si>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</si>
  <si>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</si>
  <si>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</si>
  <si>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</si>
  <si>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</si>
  <si>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</si>
  <si>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</si>
  <si>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</si>
  <si>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</si>
  <si>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</si>
  <si>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</si>
  <si>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</si>
  <si>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</si>
  <si>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</si>
  <si>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</si>
  <si>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</si>
  <si>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</si>
  <si>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</si>
  <si>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</si>
  <si>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</si>
  <si>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</si>
  <si>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</si>
  <si>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</si>
  <si>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</si>
  <si>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</si>
  <si>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</si>
  <si>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</si>
  <si>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</si>
  <si>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</si>
  <si>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</si>
  <si>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</si>
  <si>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</si>
  <si>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</si>
  <si>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</si>
  <si>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</si>
  <si>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</si>
  <si>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</si>
  <si>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</si>
  <si>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</si>
  <si>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</si>
  <si>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</si>
  <si>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</si>
  <si>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</si>
  <si>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</si>
  <si>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</si>
  <si>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</si>
  <si>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</si>
  <si>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</si>
  <si>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</si>
  <si>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</si>
  <si>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</si>
  <si>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</si>
  <si>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</si>
  <si>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</si>
  <si>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</si>
  <si>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</si>
  <si>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</si>
  <si>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</si>
  <si>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</si>
  <si>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</si>
  <si>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</si>
  <si>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</si>
  <si>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</si>
  <si>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</si>
  <si>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</si>
  <si>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</si>
  <si>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</si>
  <si>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</si>
  <si>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</si>
  <si>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</si>
  <si>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</si>
  <si>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</si>
  <si>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</si>
  <si>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</si>
  <si>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</si>
  <si>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</si>
  <si>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</si>
  <si>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</si>
  <si>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</si>
  <si>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</si>
  <si>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</si>
  <si>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</si>
  <si>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</si>
  <si>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</si>
  <si>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</si>
  <si>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</si>
  <si>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</si>
  <si>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</si>
  <si>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</si>
  <si>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</si>
  <si>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</si>
  <si>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</si>
  <si>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</si>
  <si>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</si>
  <si>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</si>
  <si>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</si>
  <si>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</si>
  <si>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</si>
  <si>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</si>
  <si>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</si>
  <si>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</si>
  <si>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</si>
  <si>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</si>
  <si>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</si>
  <si>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</si>
  <si>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</si>
  <si>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</si>
  <si>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</si>
  <si>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</si>
  <si>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</si>
  <si>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</si>
  <si>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</si>
  <si>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</si>
  <si>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</si>
  <si>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</si>
  <si>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</si>
  <si>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</si>
  <si>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</si>
  <si>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</si>
  <si>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</si>
  <si>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</si>
  <si>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</si>
  <si>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</si>
  <si>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</si>
  <si>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</si>
  <si>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</si>
  <si>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</si>
  <si>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</si>
  <si>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</si>
  <si>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</si>
  <si>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</si>
  <si>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</si>
  <si>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</si>
  <si>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</si>
  <si>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</si>
  <si>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</si>
  <si>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</si>
  <si>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</si>
  <si>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</si>
  <si>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</si>
  <si>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</si>
  <si>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</si>
  <si>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</si>
  <si>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</si>
  <si>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</si>
  <si>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</si>
  <si>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</si>
  <si>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</si>
  <si>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</si>
  <si>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</si>
  <si>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</si>
  <si>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</si>
  <si>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</si>
  <si>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</si>
  <si>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</si>
  <si>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</si>
  <si>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</si>
  <si>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</si>
  <si>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</si>
  <si>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</si>
  <si>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</si>
  <si>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</si>
  <si>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</si>
  <si>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</si>
  <si>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</si>
  <si>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</si>
  <si>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</si>
  <si>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</si>
  <si>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</si>
  <si>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</si>
  <si>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</si>
  <si>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</si>
  <si>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</si>
  <si>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</si>
  <si>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</si>
  <si>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</si>
  <si>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</si>
  <si>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</si>
  <si>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</si>
  <si>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</si>
  <si>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</si>
  <si>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</si>
  <si>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</si>
  <si>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</si>
  <si>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</si>
  <si>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</si>
  <si>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</si>
  <si>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</si>
  <si>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</si>
  <si>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</si>
  <si>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</si>
  <si>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</si>
  <si>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</si>
  <si>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</si>
  <si>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</si>
  <si>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</si>
  <si>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</si>
  <si>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</si>
  <si>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</si>
  <si>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</si>
  <si>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</si>
  <si>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</si>
  <si>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</si>
  <si>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</si>
  <si>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</si>
  <si>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</si>
  <si>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</si>
  <si>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</si>
  <si>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</si>
  <si>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</si>
  <si>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</si>
  <si>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</si>
  <si>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</si>
  <si>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</si>
  <si>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</si>
  <si>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</si>
  <si>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</si>
  <si>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</si>
  <si>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</si>
  <si>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</si>
  <si>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</si>
  <si>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</si>
  <si>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</si>
  <si>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</si>
  <si>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</si>
  <si>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</si>
  <si>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</si>
  <si>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</si>
  <si>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</si>
  <si>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</si>
  <si>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</si>
  <si>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</si>
  <si>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</si>
  <si>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</si>
  <si>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</si>
  <si>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</si>
  <si>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</si>
  <si>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</si>
  <si>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</si>
  <si>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</si>
  <si>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</si>
  <si>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</si>
  <si>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</si>
  <si>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</si>
  <si>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</si>
  <si>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</si>
  <si>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</si>
  <si>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</si>
  <si>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</si>
  <si>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</si>
  <si>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</si>
  <si>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</si>
  <si>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</si>
  <si>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</si>
  <si>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</si>
  <si>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</si>
  <si>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</si>
  <si>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</si>
  <si>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</si>
  <si>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</si>
  <si>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</si>
  <si>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</si>
  <si>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</si>
  <si>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</si>
  <si>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</si>
  <si>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</si>
  <si>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</si>
  <si>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</si>
  <si>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</si>
  <si>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</si>
  <si>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</si>
  <si>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</si>
  <si>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</si>
  <si>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</si>
  <si>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</si>
  <si>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</si>
  <si>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</si>
  <si>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</si>
  <si>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</si>
  <si>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</si>
  <si>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</si>
  <si>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</si>
  <si>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</si>
  <si>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</si>
  <si>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</si>
  <si>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</si>
  <si>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</si>
  <si>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</si>
  <si>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</si>
  <si>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</si>
  <si>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</si>
  <si>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</si>
  <si>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</si>
  <si>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</si>
  <si>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</si>
  <si>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</si>
  <si>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</si>
  <si>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</si>
  <si>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</si>
  <si>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</si>
  <si>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</si>
  <si>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</si>
  <si>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</si>
  <si>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</si>
  <si>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</si>
  <si>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</si>
  <si>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</si>
  <si>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</si>
  <si>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</si>
  <si>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</si>
  <si>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</si>
  <si>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</si>
  <si>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</si>
  <si>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</si>
  <si>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</si>
  <si>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</si>
  <si>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</si>
  <si>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</si>
  <si>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</si>
  <si>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</si>
  <si>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</si>
  <si>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</si>
  <si>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</si>
  <si>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</si>
  <si>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</si>
  <si>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</si>
  <si>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</si>
  <si>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</si>
  <si>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</si>
  <si>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</si>
  <si>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</si>
  <si>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</si>
  <si>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</si>
  <si>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</si>
  <si>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</si>
  <si>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</si>
  <si>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</si>
  <si>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</si>
  <si>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</si>
  <si>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</si>
  <si>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</si>
  <si>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</si>
  <si>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</si>
  <si>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</si>
  <si>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</si>
  <si>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</si>
  <si>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</si>
  <si>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</si>
  <si>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</si>
  <si>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</si>
  <si>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</si>
  <si>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</si>
  <si>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</si>
  <si>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</si>
  <si>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</si>
  <si>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</si>
  <si>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</si>
  <si>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</si>
  <si>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</si>
  <si>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</si>
  <si>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</si>
  <si>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</si>
  <si>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</si>
  <si>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</si>
  <si>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</si>
  <si>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</si>
  <si>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</si>
  <si>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</si>
  <si>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</si>
  <si>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</si>
  <si>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</si>
  <si>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</si>
  <si>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</si>
  <si>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</si>
  <si>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</si>
  <si>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</si>
  <si>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</si>
  <si>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</si>
  <si>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</si>
  <si>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</si>
  <si>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</si>
  <si>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</si>
  <si>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</si>
  <si>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</si>
  <si>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</si>
  <si>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</si>
  <si>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</si>
  <si>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</si>
  <si>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</si>
  <si>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</si>
  <si>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</si>
  <si>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</si>
  <si>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</si>
  <si>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</si>
  <si>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</si>
  <si>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</si>
  <si>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</si>
  <si>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</si>
  <si>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</si>
  <si>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</si>
  <si>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</si>
  <si>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</si>
  <si>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</si>
  <si>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</si>
  <si>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</si>
  <si>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</si>
  <si>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</si>
  <si>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</si>
  <si>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</si>
  <si>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</si>
  <si>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</si>
  <si>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</si>
  <si>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</si>
  <si>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</si>
  <si>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</si>
  <si>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</si>
  <si>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</si>
  <si>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</si>
  <si>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</si>
  <si>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</si>
  <si>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</si>
  <si>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</si>
  <si>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</si>
  <si>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</si>
  <si>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</si>
  <si>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</si>
  <si>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</si>
  <si>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</si>
  <si>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</si>
  <si>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</si>
  <si>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</si>
  <si>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</si>
  <si>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</si>
  <si>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</si>
  <si>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</si>
  <si>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</si>
  <si>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</si>
  <si>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</si>
  <si>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</si>
  <si>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</si>
  <si>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</si>
  <si>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</si>
  <si>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</si>
  <si>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</si>
  <si>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</si>
  <si>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</si>
  <si>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</si>
  <si>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</si>
  <si>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</si>
  <si>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</si>
  <si>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</si>
  <si>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</si>
  <si>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</si>
  <si>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</si>
  <si>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</si>
  <si>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</si>
  <si>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</si>
  <si>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</si>
  <si>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</si>
  <si>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</si>
  <si>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</si>
  <si>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</si>
  <si>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</si>
  <si>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</si>
  <si>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</si>
  <si>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</si>
  <si>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</si>
  <si>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</si>
  <si>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</si>
  <si>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</si>
  <si>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</si>
  <si>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</si>
  <si>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</si>
  <si>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</si>
  <si>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</si>
  <si>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</si>
  <si>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</si>
  <si>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</si>
  <si>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</si>
  <si>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</si>
  <si>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</si>
  <si>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</si>
  <si>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</si>
  <si>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</si>
  <si>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</si>
  <si>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</si>
  <si>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</si>
  <si>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</si>
  <si>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</si>
  <si>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</si>
  <si>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</si>
  <si>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</si>
  <si>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</si>
  <si>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</si>
  <si>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</si>
  <si>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</si>
  <si>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</si>
  <si>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</si>
  <si>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</si>
  <si>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</si>
  <si>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</si>
  <si>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</si>
  <si>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</si>
  <si>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</si>
  <si>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</si>
  <si>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</si>
  <si>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</si>
  <si>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</si>
  <si>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</si>
  <si>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</si>
  <si>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</si>
  <si>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</si>
  <si>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</si>
  <si>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</si>
  <si>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</si>
  <si>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</si>
  <si>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</si>
  <si>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</si>
  <si>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</si>
  <si>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</si>
  <si>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</si>
  <si>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</si>
  <si>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</si>
  <si>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</si>
  <si>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</si>
  <si>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</si>
  <si>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</si>
  <si>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</si>
  <si>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</si>
  <si>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</si>
  <si>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</si>
  <si>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</si>
  <si>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</si>
  <si>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</si>
  <si>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</si>
  <si>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</si>
  <si>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</si>
  <si>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</si>
  <si>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</si>
  <si>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</si>
  <si>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</si>
  <si>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</si>
  <si>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</si>
  <si>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</si>
  <si>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</si>
  <si>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</si>
  <si>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</si>
  <si>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</si>
  <si>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</si>
  <si>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</si>
  <si>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</si>
  <si>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</si>
  <si>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</si>
  <si>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</si>
  <si>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</si>
  <si>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</si>
  <si>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</si>
  <si>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</si>
  <si>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</si>
  <si>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</si>
  <si>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</si>
  <si>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</si>
  <si>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</si>
  <si>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</si>
  <si>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</si>
  <si>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</si>
  <si>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</si>
  <si>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</si>
  <si>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</si>
  <si>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</si>
  <si>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</si>
  <si>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</si>
  <si>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</si>
  <si>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</si>
  <si>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</si>
  <si>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</si>
  <si>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</si>
  <si>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</si>
  <si>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</si>
  <si>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</si>
  <si>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</si>
  <si>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</si>
  <si>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</si>
  <si>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</si>
  <si>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</si>
  <si>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</si>
  <si>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</si>
  <si>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</si>
  <si>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</si>
  <si>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</si>
  <si>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</si>
  <si>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</si>
  <si>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</si>
  <si>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</si>
  <si>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</si>
  <si>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</si>
  <si>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</si>
  <si>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</si>
  <si>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</si>
  <si>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</si>
  <si>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</si>
  <si>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</si>
  <si>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</si>
  <si>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</si>
  <si>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</si>
  <si>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</si>
  <si>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</si>
  <si>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</si>
  <si>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</si>
  <si>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</si>
  <si>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</si>
  <si>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</si>
  <si>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</si>
  <si>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</si>
  <si>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</si>
  <si>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</si>
  <si>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</si>
  <si>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</si>
  <si>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</si>
  <si>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</si>
  <si>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</si>
  <si>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</si>
  <si>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</si>
  <si>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</si>
  <si>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</si>
  <si>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</si>
  <si>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</si>
  <si>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</si>
  <si>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</si>
  <si>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</si>
  <si>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</si>
  <si>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</si>
  <si>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</si>
  <si>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</si>
  <si>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</si>
  <si>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</si>
  <si>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</si>
  <si>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</si>
  <si>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</si>
  <si>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</si>
  <si>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</si>
  <si>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</si>
  <si>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</si>
  <si>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</si>
  <si>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</si>
  <si>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</si>
  <si>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</si>
  <si>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</si>
  <si>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</si>
  <si>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</si>
  <si>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</si>
  <si>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</si>
  <si>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</si>
  <si>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</si>
  <si>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</si>
  <si>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</si>
  <si>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</si>
  <si>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</si>
  <si>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</si>
  <si>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</si>
  <si>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</si>
  <si>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</si>
  <si>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</si>
  <si>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</si>
  <si>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</si>
  <si>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</si>
  <si>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</si>
  <si>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</si>
  <si>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</si>
  <si>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</si>
  <si>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</si>
  <si>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</si>
  <si>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</si>
  <si>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</si>
  <si>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</si>
  <si>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</si>
  <si>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</si>
  <si>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</si>
  <si>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</si>
  <si>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</si>
  <si>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</si>
  <si>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</si>
  <si>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</si>
  <si>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</si>
  <si>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</si>
  <si>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</si>
  <si>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</si>
  <si>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</si>
  <si>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</si>
  <si>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</si>
  <si>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</si>
  <si>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</si>
  <si>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</si>
  <si>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</si>
  <si>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</si>
  <si>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</si>
  <si>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</si>
  <si>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</si>
  <si>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</si>
  <si>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</si>
  <si>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</si>
  <si>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</si>
  <si>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</si>
  <si>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</si>
  <si>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</si>
  <si>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</si>
  <si>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</si>
  <si>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</si>
  <si>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</si>
  <si>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</si>
  <si>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</si>
  <si>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</si>
  <si>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</si>
  <si>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</si>
  <si>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</si>
  <si>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</si>
  <si>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</si>
  <si>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</si>
  <si>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</si>
  <si>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</si>
  <si>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</si>
  <si>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</si>
  <si>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</si>
  <si>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</si>
  <si>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</si>
  <si>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</si>
  <si>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</si>
  <si>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</si>
  <si>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</si>
  <si>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</si>
  <si>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</si>
  <si>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</si>
  <si>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</si>
  <si>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</si>
  <si>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</si>
  <si>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</si>
  <si>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</si>
  <si>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</si>
  <si>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</si>
  <si>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</si>
  <si>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</si>
  <si>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</si>
  <si>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</si>
  <si>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</si>
  <si>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</si>
  <si>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</si>
  <si>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</si>
  <si>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</si>
  <si>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</si>
  <si>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</si>
  <si>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</si>
  <si>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</si>
  <si>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</si>
  <si>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</si>
  <si>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</si>
  <si>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</si>
  <si>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</si>
  <si>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</si>
  <si>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</si>
  <si>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</si>
  <si>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</si>
  <si>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</si>
  <si>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</si>
  <si>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</si>
  <si>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</si>
  <si>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</si>
  <si>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</si>
  <si>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</si>
  <si>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</si>
  <si>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</si>
  <si>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</si>
  <si>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</si>
  <si>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</si>
  <si>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</si>
  <si>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</si>
  <si>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</si>
  <si>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</si>
  <si>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</si>
  <si>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</si>
  <si>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</si>
  <si>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</si>
  <si>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</si>
  <si>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</si>
  <si>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</si>
  <si>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</si>
  <si>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</si>
  <si>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</si>
  <si>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</si>
  <si>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</si>
  <si>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</si>
  <si>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</si>
  <si>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</si>
  <si>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</si>
  <si>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</si>
  <si>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</si>
  <si>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</si>
  <si>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</si>
  <si>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</si>
  <si>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</si>
  <si>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</si>
  <si>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</si>
  <si>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</si>
  <si>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</si>
  <si>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</si>
  <si>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</si>
  <si>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</si>
  <si>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</si>
  <si>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</si>
  <si>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</si>
  <si>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</si>
  <si>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</si>
  <si>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</si>
  <si>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</si>
  <si>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</si>
  <si>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</si>
  <si>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</si>
  <si>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</si>
  <si>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</si>
  <si>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</si>
  <si>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</si>
  <si>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</si>
  <si>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</si>
  <si>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</si>
  <si>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</si>
  <si>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</si>
  <si>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</si>
  <si>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</si>
  <si>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</si>
  <si>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</si>
  <si>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</si>
  <si>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</si>
  <si>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</si>
  <si>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</si>
  <si>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</si>
  <si>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</si>
  <si>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</si>
  <si>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</si>
  <si>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</si>
  <si>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</si>
  <si>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</si>
  <si>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</si>
  <si>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</si>
  <si>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</si>
  <si>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</si>
  <si>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</si>
  <si>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</si>
  <si>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</si>
  <si>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</si>
  <si>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</si>
  <si>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</si>
  <si>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</si>
  <si>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</si>
  <si>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</si>
  <si>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</si>
  <si>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</si>
  <si>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</si>
  <si>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</si>
  <si>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</si>
  <si>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</si>
  <si>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</si>
  <si>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</si>
  <si>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</si>
  <si>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</si>
  <si>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</si>
  <si>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</si>
  <si>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</si>
  <si>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</si>
  <si>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</si>
  <si>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</si>
  <si>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</si>
  <si>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</si>
  <si>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</si>
  <si>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</si>
  <si>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</si>
  <si>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</si>
  <si>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</si>
  <si>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</si>
  <si>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</si>
  <si>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</si>
  <si>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</si>
  <si>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</si>
  <si>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</si>
  <si>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</si>
  <si>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</si>
  <si>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</si>
  <si>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</si>
  <si>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</si>
  <si>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</si>
  <si>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</si>
  <si>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</si>
  <si>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</si>
  <si>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</si>
  <si>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</si>
  <si>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</si>
  <si>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</si>
  <si>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</si>
  <si>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</si>
  <si>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</si>
  <si>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</si>
  <si>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</si>
  <si>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</si>
  <si>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</si>
  <si>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</si>
  <si>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</si>
  <si>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</si>
  <si>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</si>
  <si>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</si>
  <si>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</si>
  <si>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</si>
  <si>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</si>
  <si>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</si>
  <si>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</si>
  <si>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</si>
  <si>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</si>
  <si>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</si>
  <si>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</si>
  <si>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</si>
  <si>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</si>
  <si>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</si>
  <si>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</si>
  <si>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</si>
  <si>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</si>
  <si>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</si>
  <si>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</si>
  <si>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</si>
  <si>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</si>
  <si>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</si>
  <si>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</si>
  <si>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</si>
  <si>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</si>
  <si>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</si>
  <si>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</si>
  <si>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</si>
  <si>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</si>
  <si>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</si>
  <si>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</si>
  <si>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</si>
  <si>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</si>
  <si>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</si>
  <si>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</si>
  <si>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</si>
  <si>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</si>
  <si>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</si>
  <si>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</si>
  <si>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</si>
  <si>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</si>
  <si>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</si>
  <si>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</si>
  <si>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</si>
  <si>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</si>
  <si>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</si>
  <si>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</si>
  <si>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</si>
  <si>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</si>
  <si>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</si>
  <si>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</si>
  <si>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</si>
  <si>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</si>
  <si>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</si>
  <si>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</si>
  <si>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</si>
  <si>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</si>
  <si>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</si>
  <si>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</si>
  <si>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</si>
  <si>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</si>
  <si>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</si>
  <si>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</si>
  <si>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</si>
  <si>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</si>
  <si>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</si>
  <si>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</si>
  <si>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</si>
  <si>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</si>
  <si>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</si>
  <si>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</si>
  <si>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</si>
  <si>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</si>
  <si>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</si>
  <si>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</si>
  <si>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</si>
  <si>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</si>
  <si>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</si>
  <si>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</si>
  <si>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</si>
  <si>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</si>
  <si>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</si>
  <si>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</si>
  <si>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</si>
  <si>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</si>
  <si>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</si>
  <si>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</si>
  <si>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</si>
  <si>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</si>
  <si>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</si>
  <si>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</si>
  <si>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</si>
  <si>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</si>
  <si>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</si>
  <si>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</si>
  <si>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</si>
  <si>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</si>
  <si>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</si>
  <si>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</si>
  <si>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</si>
  <si>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</si>
  <si>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</si>
  <si>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</si>
  <si>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</si>
  <si>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</si>
  <si>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</si>
  <si>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</si>
  <si>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</si>
  <si>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</si>
  <si>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</si>
  <si>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</si>
  <si>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</si>
  <si>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</si>
  <si>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</si>
  <si>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</si>
  <si>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</si>
  <si>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</si>
  <si>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</si>
  <si>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</si>
  <si>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</si>
  <si>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</si>
  <si>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</si>
  <si>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</si>
  <si>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</si>
  <si>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</si>
  <si>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</si>
  <si>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</si>
  <si>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</si>
  <si>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</si>
  <si>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</si>
  <si>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</si>
  <si>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</si>
  <si>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</si>
  <si>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</si>
  <si>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</si>
  <si>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</si>
  <si>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</si>
  <si>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</si>
  <si>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</si>
  <si>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</si>
  <si>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</si>
  <si>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</si>
  <si>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</si>
  <si>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</si>
  <si>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</si>
  <si>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</si>
  <si>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</si>
  <si>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</si>
  <si>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</si>
  <si>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</si>
  <si>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</si>
  <si>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</si>
  <si>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</si>
  <si>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</si>
  <si>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</si>
  <si>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</si>
  <si>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</si>
  <si>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</si>
  <si>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</si>
  <si>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</si>
  <si>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</si>
  <si>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</si>
  <si>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</si>
  <si>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</si>
  <si>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</si>
  <si>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</si>
  <si>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</si>
  <si>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</si>
  <si>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</si>
  <si>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</si>
  <si>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</si>
  <si>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</si>
  <si>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</si>
  <si>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</si>
  <si>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</si>
  <si>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</si>
  <si>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</si>
  <si>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</si>
  <si>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</si>
  <si>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</si>
  <si>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</si>
  <si>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</si>
  <si>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</si>
  <si>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</si>
  <si>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</si>
  <si>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</si>
  <si>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</si>
  <si>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</si>
  <si>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</si>
  <si>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</si>
  <si>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</si>
  <si>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</si>
  <si>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</si>
  <si>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</si>
  <si>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</si>
  <si>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</si>
  <si>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</si>
  <si>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</si>
  <si>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</si>
  <si>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</si>
  <si>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</si>
  <si>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</si>
  <si>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</si>
  <si>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</si>
  <si>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</si>
  <si>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</si>
  <si>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</si>
  <si>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</si>
  <si>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</si>
  <si>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</si>
  <si>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</si>
  <si>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</si>
  <si>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</si>
  <si>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</si>
  <si>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</si>
  <si>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</si>
  <si>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</si>
  <si>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</si>
  <si>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</si>
  <si>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</si>
  <si>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</si>
  <si>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</si>
  <si>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</si>
  <si>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</si>
  <si>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</si>
  <si>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</si>
  <si>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</si>
  <si>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</si>
  <si>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</si>
  <si>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</si>
  <si>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</si>
  <si>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</si>
  <si>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</si>
  <si>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</si>
  <si>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</si>
  <si>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</si>
  <si>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</si>
  <si>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</si>
  <si>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</si>
  <si>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</si>
  <si>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</si>
  <si>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</si>
  <si>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</si>
  <si>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</si>
  <si>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</si>
  <si>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</si>
  <si>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</si>
  <si>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</si>
  <si>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</si>
  <si>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</si>
  <si>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</si>
  <si>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</si>
  <si>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</si>
  <si>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</si>
  <si>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</si>
  <si>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</si>
  <si>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</si>
  <si>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</si>
  <si>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</si>
  <si>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</si>
  <si>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</si>
  <si>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</si>
  <si>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</si>
  <si>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</si>
  <si>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</si>
  <si>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</si>
  <si>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</si>
  <si>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</si>
  <si>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</si>
  <si>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</si>
  <si>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</si>
  <si>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</si>
  <si>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</si>
  <si>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</si>
  <si>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</si>
  <si>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</si>
  <si>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</si>
  <si>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</si>
  <si>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</si>
  <si>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</si>
  <si>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</si>
  <si>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</si>
  <si>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</si>
  <si>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</si>
  <si>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</si>
  <si>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</si>
  <si>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</si>
  <si>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</si>
  <si>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</si>
  <si>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</si>
  <si>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</si>
  <si>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</si>
  <si>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</si>
  <si>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</si>
  <si>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</si>
  <si>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</si>
  <si>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</si>
  <si>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</si>
  <si>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</si>
  <si>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</si>
  <si>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</si>
  <si>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</si>
  <si>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</si>
  <si>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</si>
  <si>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</si>
  <si>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</si>
  <si>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</si>
  <si>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</si>
  <si>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</si>
  <si>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</si>
  <si>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</si>
  <si>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</si>
  <si>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</si>
  <si>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</si>
  <si>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</si>
  <si>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</si>
  <si>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</si>
  <si>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</si>
  <si>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</si>
  <si>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</si>
  <si>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</si>
  <si>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</si>
  <si>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</si>
  <si>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</si>
  <si>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</si>
  <si>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</si>
  <si>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</si>
  <si>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</si>
  <si>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</si>
  <si>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</si>
  <si>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</si>
  <si>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</si>
  <si>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</si>
  <si>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</si>
  <si>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</si>
  <si>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</si>
  <si>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</si>
  <si>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</si>
  <si>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</si>
  <si>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</si>
  <si>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</si>
  <si>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</si>
  <si>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</si>
  <si>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</si>
  <si>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</si>
  <si>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</si>
  <si>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</si>
  <si>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</si>
  <si>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</si>
  <si>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</si>
  <si>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</si>
  <si>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</si>
  <si>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</si>
  <si>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</si>
  <si>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</si>
  <si>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</si>
  <si>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</si>
  <si>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</si>
  <si>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</si>
  <si>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</si>
  <si>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</si>
  <si>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</si>
  <si>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</si>
  <si>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</si>
  <si>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</si>
  <si>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</si>
  <si>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</si>
  <si>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</si>
  <si>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</si>
  <si>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</si>
  <si>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</si>
  <si>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</si>
  <si>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</si>
  <si>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</si>
  <si>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</si>
  <si>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</si>
  <si>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</si>
  <si>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</si>
  <si>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</si>
  <si>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</si>
  <si>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</si>
  <si>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</si>
  <si>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</si>
  <si>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</si>
  <si>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</si>
  <si>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</si>
  <si>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</si>
  <si>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</si>
  <si>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</si>
  <si>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</si>
  <si>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</si>
  <si>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</si>
  <si>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</si>
  <si>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</si>
  <si>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</si>
  <si>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</si>
  <si>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</si>
  <si>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</si>
  <si>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</si>
  <si>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</si>
  <si>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</si>
  <si>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</si>
  <si>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</si>
  <si>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</si>
  <si>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</si>
  <si>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</si>
  <si>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</si>
  <si>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</si>
  <si>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</si>
  <si>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</si>
  <si>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</si>
  <si>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</si>
  <si>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</si>
  <si>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</si>
  <si>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</si>
  <si>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</si>
  <si>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</si>
  <si>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</si>
  <si>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</si>
  <si>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</si>
  <si>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</si>
  <si>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</si>
  <si>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</si>
  <si>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</si>
  <si>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</si>
  <si>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</si>
  <si>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</si>
  <si>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</si>
  <si>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</si>
  <si>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</si>
  <si>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</si>
  <si>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</si>
  <si>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</si>
  <si>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</si>
  <si>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</si>
  <si>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</si>
  <si>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</si>
  <si>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</si>
  <si>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</si>
  <si>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</si>
  <si>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</si>
  <si>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</si>
  <si>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</si>
  <si>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</si>
  <si>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</si>
  <si>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</si>
  <si>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</si>
  <si>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</si>
  <si>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</si>
  <si>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</si>
  <si>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</si>
  <si>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</si>
  <si>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</si>
  <si>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</si>
  <si>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</si>
  <si>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</si>
  <si>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</si>
  <si>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</si>
  <si>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</si>
  <si>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</si>
  <si>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</si>
  <si>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</si>
  <si>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</si>
  <si>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</si>
  <si>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</si>
  <si>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</si>
  <si>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</si>
  <si>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</si>
  <si>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</si>
  <si>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</si>
  <si>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</si>
  <si>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</si>
  <si>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</si>
  <si>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</si>
  <si>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</si>
  <si>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</si>
  <si>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</si>
  <si>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</si>
  <si>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</si>
  <si>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</si>
  <si>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</si>
  <si>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</si>
  <si>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</si>
  <si>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</si>
  <si>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</si>
  <si>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</si>
  <si>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</si>
  <si>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</si>
  <si>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</si>
  <si>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</si>
  <si>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</si>
  <si>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</si>
  <si>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</si>
  <si>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</si>
  <si>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</si>
  <si>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</si>
  <si>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</si>
  <si>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</si>
  <si>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</si>
  <si>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</si>
  <si>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</si>
  <si>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</si>
  <si>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</si>
  <si>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</si>
  <si>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</si>
  <si>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</si>
  <si>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</si>
  <si>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</si>
  <si>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</si>
  <si>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</si>
  <si>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</si>
  <si>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</si>
  <si>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</si>
  <si>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</si>
  <si>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</si>
  <si>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</si>
  <si>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</si>
  <si>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</si>
  <si>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</si>
  <si>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</si>
  <si>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</si>
  <si>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</si>
  <si>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</si>
  <si>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</si>
  <si>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</si>
  <si>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</si>
  <si>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</si>
  <si>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</si>
  <si>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</si>
  <si>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</si>
  <si>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</si>
  <si>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</si>
  <si>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</si>
  <si>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</si>
  <si>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</si>
  <si>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</si>
  <si>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</si>
  <si>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</si>
  <si>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</si>
  <si>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</si>
  <si>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</si>
  <si>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</si>
  <si>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</si>
  <si>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</si>
  <si>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</si>
  <si>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</si>
  <si>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</si>
  <si>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</si>
  <si>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</si>
  <si>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</si>
  <si>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</si>
  <si>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</si>
  <si>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</si>
  <si>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</si>
  <si>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</si>
  <si>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</si>
  <si>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</si>
  <si>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</si>
  <si>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</si>
  <si>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</si>
  <si>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</si>
  <si>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</si>
  <si>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</si>
  <si>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</si>
  <si>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</si>
  <si>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</si>
  <si>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</si>
  <si>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</si>
  <si>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</si>
  <si>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</si>
  <si>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</si>
  <si>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</si>
  <si>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</si>
  <si>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</si>
  <si>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</si>
  <si>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</si>
  <si>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</si>
  <si>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</si>
  <si>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</si>
  <si>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</si>
  <si>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</si>
  <si>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</si>
  <si>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</si>
  <si>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</si>
  <si>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</si>
  <si>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</si>
  <si>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</si>
  <si>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</si>
  <si>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</si>
  <si>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</si>
  <si>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</si>
  <si>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</si>
  <si>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</si>
  <si>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</si>
  <si>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</si>
  <si>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</si>
  <si>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</si>
  <si>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</si>
  <si>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</si>
  <si>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</si>
  <si>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</si>
  <si>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</si>
  <si>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</si>
  <si>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</si>
  <si>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</si>
  <si>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</si>
  <si>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</si>
  <si>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</si>
  <si>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</si>
  <si>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</si>
  <si>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</si>
  <si>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</si>
  <si>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</si>
  <si>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</si>
  <si>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</si>
  <si>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</si>
  <si>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</si>
  <si>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</si>
  <si>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</si>
  <si>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</si>
  <si>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</si>
  <si>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</si>
  <si>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</si>
  <si>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</si>
  <si>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</si>
  <si>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</si>
  <si>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</si>
  <si>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</si>
  <si>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</si>
  <si>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</si>
  <si>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</si>
  <si>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</si>
  <si>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</si>
  <si>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</si>
  <si>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</si>
  <si>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</si>
  <si>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</si>
  <si>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</si>
  <si>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</si>
  <si>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</si>
  <si>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</si>
  <si>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</si>
  <si>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</si>
  <si>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</si>
  <si>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</si>
  <si>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</si>
  <si>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</si>
  <si>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</si>
  <si>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</si>
  <si>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</si>
  <si>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</si>
  <si>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</si>
  <si>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</si>
  <si>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</si>
  <si>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</si>
  <si>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</si>
  <si>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</si>
  <si>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</si>
  <si>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</si>
  <si>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</si>
  <si>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</si>
  <si>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</si>
  <si>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</si>
  <si>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</si>
  <si>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</si>
  <si>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</si>
  <si>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</si>
  <si>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</si>
  <si>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</si>
  <si>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</si>
  <si>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</si>
  <si>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</si>
  <si>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</si>
  <si>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</si>
  <si>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</si>
  <si>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</si>
  <si>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</si>
  <si>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</si>
  <si>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</si>
  <si>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</si>
  <si>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</si>
  <si>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</si>
  <si>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</si>
  <si>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</si>
  <si>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</si>
  <si>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</si>
  <si>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</si>
  <si>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</si>
  <si>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</si>
  <si>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</si>
  <si>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</si>
  <si>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</si>
  <si>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</si>
  <si>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</si>
  <si>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</si>
  <si>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</si>
  <si>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</si>
  <si>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</si>
  <si>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</si>
  <si>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</si>
  <si>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</si>
  <si>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</si>
  <si>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</si>
  <si>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</si>
  <si>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</si>
  <si>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</si>
  <si>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</si>
  <si>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</si>
  <si>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</si>
  <si>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</si>
  <si>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</si>
  <si>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</si>
  <si>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</si>
  <si>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</si>
  <si>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</si>
  <si>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</si>
  <si>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</si>
  <si>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</si>
  <si>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</si>
  <si>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</si>
  <si>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</si>
  <si>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</si>
  <si>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</si>
  <si>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</si>
  <si>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</si>
  <si>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</si>
  <si>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</si>
  <si>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</si>
  <si>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</si>
  <si>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</si>
  <si>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</si>
  <si>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</si>
  <si>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</si>
  <si>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</si>
  <si>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</si>
  <si>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</si>
  <si>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</si>
  <si>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</si>
  <si>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</si>
  <si>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</si>
  <si>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</si>
  <si>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</si>
  <si>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</si>
  <si>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</si>
  <si>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</si>
  <si>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</si>
  <si>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</si>
  <si>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</si>
  <si>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</si>
  <si>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</si>
  <si>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</si>
  <si>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</si>
  <si>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</si>
  <si>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</si>
  <si>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</si>
  <si>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</si>
  <si>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</si>
  <si>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</si>
  <si>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</si>
  <si>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</si>
  <si>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</si>
  <si>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</si>
  <si>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</si>
  <si>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</si>
  <si>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</si>
  <si>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</si>
  <si>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</si>
  <si>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</si>
  <si>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</si>
  <si>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</si>
  <si>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</si>
  <si>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</si>
  <si>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</si>
  <si>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</si>
  <si>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</si>
  <si>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</si>
  <si>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</si>
  <si>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</si>
  <si>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</si>
  <si>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</si>
  <si>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</si>
  <si>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</si>
  <si>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</si>
  <si>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</si>
  <si>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</si>
  <si>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</si>
  <si>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</si>
  <si>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</si>
  <si>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</si>
  <si>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</si>
  <si>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</si>
  <si>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</si>
  <si>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</si>
  <si>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</si>
  <si>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</si>
  <si>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</si>
  <si>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</si>
  <si>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</si>
  <si>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</si>
  <si>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</si>
  <si>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</si>
  <si>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</si>
  <si>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</si>
  <si>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</si>
  <si>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</si>
  <si>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</si>
  <si>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</si>
  <si>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</si>
  <si>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</si>
  <si>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</si>
  <si>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</si>
  <si>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</si>
  <si>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</si>
  <si>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</si>
  <si>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</si>
  <si>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</si>
  <si>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</si>
  <si>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</si>
  <si>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</si>
  <si>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</si>
  <si>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</si>
  <si>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</si>
  <si>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</si>
  <si>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</si>
  <si>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</si>
  <si>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</si>
  <si>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</si>
  <si>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</si>
  <si>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</si>
  <si>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</si>
  <si>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</si>
  <si>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</si>
  <si>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</si>
  <si>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</si>
  <si>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</si>
  <si>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</si>
  <si>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</si>
  <si>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</si>
  <si>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</si>
  <si>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</si>
  <si>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</si>
  <si>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</si>
  <si>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</si>
  <si>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</si>
  <si>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</si>
  <si>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</si>
  <si>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</si>
  <si>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</si>
  <si>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</si>
  <si>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</si>
  <si>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</si>
  <si>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</si>
  <si>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</si>
  <si>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</si>
  <si>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</si>
  <si>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</si>
  <si>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</si>
  <si>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</si>
  <si>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</si>
  <si>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</si>
  <si>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</si>
  <si>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</si>
  <si>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</si>
  <si>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</si>
  <si>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</si>
  <si>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</si>
  <si>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</si>
  <si>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</si>
  <si>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</si>
  <si>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</si>
  <si>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</si>
  <si>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</si>
  <si>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</si>
  <si>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</si>
  <si>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</si>
  <si>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</si>
  <si>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</si>
  <si>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</si>
  <si>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</si>
  <si>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</si>
  <si>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</si>
  <si>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</si>
  <si>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</si>
  <si>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</si>
  <si>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</si>
  <si>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</si>
  <si>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</si>
  <si>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</si>
  <si>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</si>
  <si>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</si>
  <si>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</si>
  <si>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</si>
  <si>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</si>
  <si>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</si>
  <si>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</si>
  <si>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</si>
  <si>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</si>
  <si>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</si>
  <si>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</si>
  <si>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</si>
  <si>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</si>
  <si>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</si>
  <si>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</si>
  <si>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</si>
  <si>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</si>
  <si>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</si>
  <si>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</si>
  <si>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</si>
  <si>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</si>
  <si>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</si>
  <si>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</si>
  <si>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</si>
  <si>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</si>
  <si>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</si>
  <si>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</si>
  <si>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</si>
  <si>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</si>
  <si>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</si>
  <si>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</si>
  <si>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</si>
  <si>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</si>
  <si>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</si>
  <si>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</si>
  <si>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</si>
  <si>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</si>
  <si>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</si>
  <si>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</si>
  <si>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</si>
  <si>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</si>
  <si>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</si>
  <si>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</si>
  <si>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</si>
  <si>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</si>
  <si>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</si>
  <si>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</si>
  <si>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</si>
  <si>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</si>
  <si>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</si>
  <si>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</si>
  <si>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</si>
  <si>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</si>
  <si>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</si>
  <si>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</si>
  <si>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</si>
  <si>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</si>
  <si>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</si>
  <si>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</si>
  <si>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</si>
  <si>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</si>
  <si>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</si>
  <si>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</si>
  <si>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</si>
  <si>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</si>
  <si>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</si>
  <si>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</si>
  <si>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</si>
  <si>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</si>
  <si>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</si>
  <si>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</si>
  <si>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</si>
  <si>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</si>
  <si>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</si>
  <si>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</si>
  <si>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</si>
  <si>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</si>
  <si>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</si>
  <si>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</si>
  <si>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</si>
  <si>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</si>
  <si>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</si>
  <si>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</si>
  <si>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</si>
  <si>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</si>
  <si>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</si>
  <si>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</si>
  <si>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</si>
  <si>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</si>
  <si>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</si>
  <si>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</si>
  <si>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</si>
  <si>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</si>
  <si>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</si>
  <si>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</si>
  <si>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</si>
  <si>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</si>
  <si>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</si>
  <si>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</si>
  <si>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</si>
  <si>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</si>
  <si>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</si>
  <si>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</si>
  <si>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</si>
  <si>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</si>
  <si>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</si>
  <si>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</si>
  <si>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</si>
  <si>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</si>
  <si>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</si>
  <si>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</si>
  <si>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</si>
  <si>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</si>
  <si>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</si>
  <si>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</si>
  <si>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</si>
  <si>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</si>
  <si>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</si>
  <si>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</si>
  <si>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</si>
  <si>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</si>
  <si>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</si>
  <si>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</si>
  <si>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</si>
  <si>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</si>
  <si>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</si>
  <si>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</si>
  <si>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</si>
  <si>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</si>
  <si>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</si>
  <si>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</si>
  <si>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</si>
  <si>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</si>
  <si>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</si>
  <si>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</si>
  <si>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</si>
  <si>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</si>
  <si>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</si>
  <si>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</si>
  <si>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</si>
  <si>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</si>
  <si>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</si>
  <si>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</si>
  <si>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</si>
  <si>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</si>
  <si>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</si>
  <si>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</si>
  <si>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</si>
  <si>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</si>
  <si>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</si>
  <si>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</si>
  <si>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</si>
  <si>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</si>
  <si>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</si>
  <si>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</si>
  <si>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</si>
  <si>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</si>
  <si>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</si>
  <si>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</si>
  <si>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</si>
  <si>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</si>
  <si>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</si>
  <si>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</si>
  <si>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</si>
  <si>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</si>
  <si>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</si>
  <si>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</si>
  <si>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</si>
  <si>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</si>
  <si>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</si>
  <si>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</si>
  <si>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</si>
  <si>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</si>
  <si>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</si>
  <si>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</si>
  <si>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</si>
  <si>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</si>
  <si>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</si>
  <si>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</si>
  <si>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</si>
  <si>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</si>
  <si>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</si>
  <si>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</si>
  <si>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</si>
  <si>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</si>
  <si>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</si>
  <si>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</si>
  <si>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</si>
  <si>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</si>
  <si>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</si>
  <si>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</si>
  <si>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</si>
  <si>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</si>
  <si>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</si>
  <si>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</si>
  <si>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</si>
  <si>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</si>
  <si>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</si>
  <si>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</si>
  <si>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</si>
  <si>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</si>
  <si>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</si>
  <si>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</si>
  <si>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</si>
  <si>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</si>
  <si>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</si>
  <si>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</si>
  <si>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</si>
  <si>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</si>
  <si>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</si>
  <si>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</si>
  <si>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</si>
  <si>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</si>
  <si>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</si>
  <si>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</si>
  <si>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</si>
  <si>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</si>
  <si>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</si>
  <si>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</si>
  <si>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</si>
  <si>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</si>
  <si>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</si>
  <si>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</si>
  <si>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</si>
  <si>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</si>
  <si>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</si>
  <si>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</si>
  <si>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</si>
  <si>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</si>
  <si>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</si>
  <si>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</si>
  <si>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</si>
  <si>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</si>
  <si>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</si>
  <si>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</si>
  <si>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</si>
  <si>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</si>
  <si>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</si>
  <si>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</si>
  <si>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</si>
  <si>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</si>
  <si>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</si>
  <si>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</si>
  <si>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</si>
  <si>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</si>
  <si>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</si>
  <si>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</si>
  <si>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</si>
  <si>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</si>
  <si>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</si>
  <si>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</si>
  <si>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</si>
  <si>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</si>
  <si>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</si>
  <si>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</si>
  <si>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</si>
  <si>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</si>
  <si>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</si>
  <si>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</si>
  <si>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</si>
  <si>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</si>
  <si>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</si>
  <si>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</si>
  <si>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</si>
  <si>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</si>
  <si>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</si>
  <si>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</si>
  <si>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</si>
  <si>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</si>
  <si>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</si>
  <si>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</si>
  <si>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</si>
  <si>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</si>
  <si>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</si>
  <si>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</si>
  <si>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</si>
  <si>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</si>
  <si>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</si>
  <si>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</si>
  <si>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</si>
  <si>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</si>
  <si>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</si>
  <si>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</si>
  <si>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</si>
  <si>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</si>
  <si>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</si>
  <si>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</si>
  <si>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</si>
  <si>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</si>
  <si>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</si>
  <si>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</si>
  <si>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</si>
  <si>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</si>
  <si>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</si>
  <si>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</si>
  <si>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</si>
  <si>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</si>
  <si>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</si>
  <si>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</si>
  <si>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</si>
  <si>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</si>
  <si>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</si>
  <si>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</si>
  <si>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</si>
  <si>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</si>
  <si>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</si>
  <si>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</si>
  <si>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</si>
  <si>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</si>
  <si>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</si>
  <si>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</si>
  <si>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</si>
  <si>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</si>
  <si>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</si>
  <si>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</si>
  <si>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</si>
  <si>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</si>
  <si>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</si>
  <si>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</si>
  <si>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</si>
  <si>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</si>
  <si>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</si>
  <si>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</si>
  <si>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</si>
  <si>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</si>
  <si>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</si>
  <si>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</si>
  <si>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</si>
  <si>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</si>
  <si>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</si>
  <si>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</si>
  <si>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</si>
  <si>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</si>
  <si>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</si>
  <si>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</si>
  <si>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</si>
  <si>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</si>
  <si>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</si>
  <si>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</si>
  <si>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</si>
  <si>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</si>
  <si>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</si>
  <si>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</si>
  <si>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</si>
  <si>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</si>
  <si>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</si>
  <si>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</si>
  <si>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</si>
  <si>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</si>
  <si>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</si>
  <si>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</si>
  <si>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</si>
  <si>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</si>
  <si>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</si>
  <si>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</si>
  <si>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</si>
  <si>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</si>
  <si>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</si>
  <si>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</si>
  <si>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</si>
  <si>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</si>
  <si>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</si>
  <si>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</si>
  <si>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</si>
  <si>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</si>
  <si>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</si>
  <si>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</si>
  <si>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</si>
  <si>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</si>
  <si>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</si>
  <si>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</si>
  <si>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</si>
  <si>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</si>
  <si>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</si>
  <si>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</si>
  <si>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</si>
  <si>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</si>
  <si>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</si>
  <si>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</si>
  <si>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</si>
  <si>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</si>
  <si>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</si>
  <si>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</si>
  <si>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</si>
  <si>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</si>
  <si>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</si>
  <si>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</si>
  <si>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</si>
  <si>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</si>
  <si>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</si>
  <si>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</si>
  <si>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</si>
  <si>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</si>
  <si>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</si>
  <si>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</si>
  <si>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</si>
  <si>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</si>
  <si>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</si>
  <si>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</si>
  <si>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</si>
  <si>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</si>
  <si>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</si>
  <si>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</si>
  <si>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</si>
  <si>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</si>
  <si>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</si>
  <si>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</si>
  <si>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</si>
  <si>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</si>
  <si>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</si>
  <si>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</si>
  <si>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</si>
  <si>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</si>
  <si>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</si>
  <si>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</si>
  <si>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</si>
  <si>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</si>
  <si>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</si>
  <si>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</si>
  <si>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</si>
  <si>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</si>
  <si>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</si>
  <si>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</si>
  <si>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</si>
  <si>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</si>
  <si>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</si>
  <si>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</si>
  <si>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</si>
  <si>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</si>
  <si>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</si>
  <si>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</si>
  <si>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</si>
  <si>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</si>
  <si>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</si>
  <si>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</si>
  <si>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</si>
  <si>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</si>
  <si>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</si>
  <si>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</si>
  <si>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</si>
  <si>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</si>
  <si>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</si>
  <si>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</si>
  <si>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</si>
  <si>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</si>
  <si>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</si>
  <si>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</si>
  <si>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</si>
  <si>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</si>
  <si>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</si>
  <si>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</si>
  <si>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</si>
  <si>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</si>
  <si>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</si>
  <si>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</si>
  <si>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</si>
  <si>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</si>
  <si>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</si>
  <si>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</si>
  <si>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</si>
  <si>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</si>
  <si>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</si>
  <si>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</si>
  <si>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</si>
  <si>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</si>
  <si>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</si>
  <si>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</si>
  <si>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</si>
  <si>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</si>
  <si>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</si>
  <si>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</si>
  <si>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</si>
  <si>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</si>
  <si>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</si>
  <si>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</si>
  <si>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</si>
  <si>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</si>
  <si>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</si>
  <si>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</si>
  <si>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</si>
  <si>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</si>
  <si>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</si>
  <si>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</si>
  <si>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</si>
  <si>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</si>
  <si>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</si>
  <si>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</si>
  <si>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</si>
  <si>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</si>
  <si>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</si>
  <si>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</si>
  <si>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</si>
  <si>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</si>
  <si>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</si>
  <si>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</si>
  <si>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</si>
  <si>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</si>
  <si>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</si>
  <si>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</si>
  <si>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</si>
  <si>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</si>
  <si>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</si>
  <si>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</si>
  <si>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</si>
  <si>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</si>
  <si>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</si>
  <si>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</si>
  <si>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</si>
  <si>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</si>
  <si>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</si>
  <si>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</si>
  <si>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</si>
  <si>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</si>
  <si>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</si>
  <si>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</si>
  <si>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</si>
  <si>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</si>
  <si>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</si>
  <si>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</si>
  <si>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</si>
  <si>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</si>
  <si>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</si>
  <si>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</si>
  <si>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</si>
  <si>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</si>
  <si>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</si>
  <si>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</si>
  <si>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</si>
  <si>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</si>
  <si>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</si>
  <si>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</si>
  <si>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</si>
  <si>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</si>
  <si>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</si>
  <si>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</si>
  <si>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</si>
  <si>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</si>
  <si>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</si>
  <si>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</si>
  <si>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</si>
  <si>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</si>
  <si>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</si>
  <si>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</si>
  <si>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</si>
  <si>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</si>
  <si>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</si>
  <si>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</si>
  <si>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</si>
  <si>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</si>
  <si>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</si>
  <si>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</si>
  <si>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</si>
  <si>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</si>
  <si>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</si>
  <si>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</si>
  <si>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</si>
  <si>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</si>
  <si>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</si>
  <si>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</si>
  <si>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</si>
  <si>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</si>
  <si>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</si>
  <si>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</si>
  <si>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</si>
  <si>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</si>
  <si>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</si>
  <si>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</si>
  <si>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</si>
  <si>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</si>
  <si>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</si>
  <si>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</si>
  <si>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</si>
  <si>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</si>
  <si>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</si>
  <si>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</si>
  <si>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</si>
  <si>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</si>
  <si>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</si>
  <si>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</si>
  <si>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</si>
  <si>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</si>
  <si>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</si>
  <si>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</si>
  <si>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</si>
  <si>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</si>
  <si>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</si>
  <si>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</si>
  <si>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</si>
  <si>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</si>
  <si>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</si>
  <si>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</si>
  <si>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</si>
  <si>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</si>
  <si>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</si>
  <si>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</si>
  <si>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</si>
  <si>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</si>
  <si>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</si>
  <si>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</si>
  <si>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</si>
  <si>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</si>
  <si>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</si>
  <si>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</si>
  <si>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</si>
  <si>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</si>
  <si>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</si>
  <si>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</si>
  <si>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</si>
  <si>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</si>
  <si>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</si>
  <si>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</si>
  <si>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</si>
  <si>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</si>
  <si>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</si>
  <si>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</si>
  <si>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</si>
  <si>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</si>
  <si>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</si>
  <si>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</si>
  <si>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</si>
  <si>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</si>
  <si>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</si>
  <si>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</si>
  <si>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</si>
  <si>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</si>
  <si>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</si>
  <si>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</si>
  <si>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</si>
  <si>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</si>
  <si>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</si>
  <si>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</si>
  <si>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</si>
  <si>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</si>
  <si>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</si>
  <si>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</si>
  <si>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</si>
  <si>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</si>
  <si>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</si>
  <si>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</si>
  <si>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</si>
  <si>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</si>
  <si>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</si>
  <si>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</si>
  <si>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</si>
  <si>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</si>
  <si>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</si>
  <si>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</si>
  <si>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</si>
  <si>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</si>
  <si>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</si>
  <si>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</si>
  <si>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</si>
  <si>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</si>
  <si>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</si>
  <si>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</si>
  <si>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</si>
  <si>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</si>
  <si>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</si>
  <si>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</si>
  <si>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</si>
  <si>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</si>
  <si>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</si>
  <si>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</si>
  <si>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</si>
  <si>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</si>
  <si>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</si>
  <si>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</si>
  <si>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</si>
  <si>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</si>
  <si>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</si>
  <si>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</si>
  <si>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</si>
  <si>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</si>
  <si>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</si>
  <si>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</si>
  <si>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</si>
  <si>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</si>
  <si>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</si>
  <si>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</si>
  <si>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</si>
  <si>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</si>
  <si>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</si>
  <si>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</si>
  <si>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</si>
  <si>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</si>
  <si>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</si>
  <si>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</si>
  <si>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</si>
  <si>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</si>
  <si>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</si>
  <si>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</si>
  <si>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</si>
  <si>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</si>
  <si>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</si>
  <si>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</si>
  <si>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</si>
  <si>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</si>
  <si>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</si>
  <si>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</si>
  <si>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</si>
  <si>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</si>
  <si>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</si>
  <si>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</si>
  <si>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</si>
  <si>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</si>
  <si>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</si>
  <si>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</si>
  <si>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</si>
  <si>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</si>
  <si>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</si>
  <si>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</si>
  <si>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</si>
  <si>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</si>
  <si>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</si>
  <si>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</si>
  <si>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</si>
  <si>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</si>
  <si>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</si>
  <si>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</si>
  <si>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</si>
  <si>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</si>
  <si>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</si>
  <si>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</si>
  <si>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</si>
  <si>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</si>
  <si>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</si>
  <si>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</si>
  <si>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</si>
  <si>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</si>
  <si>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</si>
  <si>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</si>
  <si>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</si>
  <si>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</si>
  <si>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</si>
  <si>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</si>
  <si>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</si>
  <si>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</si>
  <si>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</si>
  <si>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</si>
  <si>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</si>
  <si>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</si>
  <si>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</si>
  <si>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</si>
  <si>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</si>
  <si>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</si>
  <si>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</si>
  <si>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</si>
  <si>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</si>
  <si>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</si>
  <si>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</si>
  <si>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</si>
  <si>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</si>
  <si>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</si>
  <si>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</si>
  <si>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</si>
  <si>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</si>
  <si>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</si>
  <si>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</si>
  <si>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</si>
  <si>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</si>
  <si>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</si>
  <si>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</si>
  <si>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</si>
  <si>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</si>
  <si>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</si>
  <si>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</si>
  <si>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</si>
  <si>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</si>
  <si>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</si>
  <si>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</si>
  <si>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</si>
  <si>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</si>
  <si>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</si>
  <si>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</si>
  <si>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</si>
  <si>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</si>
  <si>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</si>
  <si>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</si>
  <si>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</si>
  <si>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</si>
  <si>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</si>
  <si>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</si>
  <si>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</si>
  <si>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</si>
  <si>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</si>
  <si>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</si>
  <si>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</si>
  <si>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</si>
  <si>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</si>
  <si>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</si>
  <si>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</si>
  <si>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</si>
  <si>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</si>
  <si>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</si>
  <si>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</si>
  <si>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</si>
  <si>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</si>
  <si>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</si>
  <si>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</si>
  <si>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</si>
  <si>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</si>
  <si>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</si>
  <si>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</si>
  <si>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</si>
  <si>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</si>
  <si>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</si>
  <si>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</si>
  <si>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</si>
  <si>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</si>
  <si>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</si>
  <si>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</si>
  <si>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</si>
  <si>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</si>
  <si>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</si>
  <si>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</si>
  <si>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</si>
  <si>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</si>
  <si>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</si>
  <si>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</si>
  <si>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</si>
  <si>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</si>
  <si>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</si>
  <si>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</si>
  <si>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</si>
  <si>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</si>
  <si>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</si>
  <si>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</si>
  <si>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</si>
  <si>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</si>
  <si>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</si>
  <si>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</si>
  <si>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</si>
  <si>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</si>
  <si>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</si>
  <si>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</si>
  <si>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</si>
  <si>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</si>
  <si>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</si>
  <si>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</si>
  <si>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</si>
  <si>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</si>
  <si>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</si>
  <si>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</si>
  <si>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</si>
  <si>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</si>
  <si>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</si>
  <si>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</si>
  <si>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</si>
  <si>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</si>
  <si>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</si>
  <si>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</si>
  <si>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</si>
  <si>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</si>
  <si>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</si>
  <si>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</si>
  <si>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</si>
  <si>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</si>
  <si>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</si>
  <si>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</si>
  <si>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</si>
  <si>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</si>
  <si>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</si>
  <si>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</si>
  <si>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</si>
  <si>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</si>
  <si>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</si>
  <si>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</si>
  <si>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</si>
  <si>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</si>
  <si>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</si>
  <si>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</si>
  <si>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</si>
  <si>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</si>
  <si>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</si>
  <si>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</si>
  <si>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</si>
  <si>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</si>
  <si>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</si>
  <si>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</si>
  <si>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</si>
  <si>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</si>
  <si>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</si>
  <si>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</si>
  <si>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</si>
  <si>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</si>
  <si>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</si>
  <si>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</si>
  <si>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</si>
  <si>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</si>
  <si>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</si>
  <si>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</si>
  <si>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</si>
  <si>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</si>
  <si>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</si>
  <si>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</si>
  <si>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</si>
  <si>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</si>
  <si>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</si>
  <si>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</si>
  <si>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</si>
  <si>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</si>
  <si>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</si>
  <si>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</si>
  <si>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</si>
  <si>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</si>
  <si>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</si>
  <si>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</si>
  <si>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</si>
  <si>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</si>
  <si>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</si>
  <si>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</si>
  <si>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</si>
  <si>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</si>
  <si>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</si>
  <si>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</si>
  <si>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</si>
  <si>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</si>
  <si>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</si>
  <si>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</si>
  <si>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</si>
  <si>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</si>
  <si>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</si>
  <si>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</si>
  <si>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</si>
  <si>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</si>
  <si>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</si>
  <si>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</si>
  <si>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</si>
  <si>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</si>
  <si>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</si>
  <si>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</si>
  <si>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</si>
  <si>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</si>
  <si>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</si>
  <si>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</si>
  <si>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</si>
  <si>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</si>
  <si>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</si>
  <si>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</si>
  <si>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</si>
  <si>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</si>
  <si>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</si>
  <si>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</si>
  <si>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</si>
  <si>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</si>
  <si>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</si>
  <si>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</si>
  <si>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</si>
  <si>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</si>
  <si>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</si>
  <si>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</si>
  <si>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</si>
  <si>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</si>
  <si>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</si>
  <si>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</si>
  <si>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</si>
  <si>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</si>
  <si>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</si>
  <si>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</si>
  <si>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</si>
  <si>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</si>
  <si>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</si>
  <si>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</si>
  <si>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</si>
  <si>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</si>
  <si>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</si>
  <si>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</si>
  <si>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</si>
  <si>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</si>
  <si>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</si>
  <si>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</si>
  <si>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</si>
  <si>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</si>
  <si>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</si>
  <si>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</si>
  <si>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</si>
  <si>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</si>
  <si>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</si>
  <si>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</si>
  <si>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</si>
  <si>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</si>
  <si>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</si>
  <si>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</si>
  <si>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</si>
  <si>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</si>
  <si>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</si>
  <si>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</si>
  <si>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</si>
  <si>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</si>
  <si>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</si>
  <si>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</si>
  <si>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</si>
  <si>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</si>
  <si>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</si>
  <si>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</si>
  <si>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</si>
  <si>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</si>
  <si>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</si>
  <si>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</si>
  <si>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</si>
  <si>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</si>
  <si>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</si>
  <si>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</si>
  <si>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</si>
  <si>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</si>
  <si>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</si>
  <si>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</si>
  <si>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</si>
  <si>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</si>
  <si>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</si>
  <si>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</si>
  <si>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</si>
  <si>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</si>
  <si>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</si>
  <si>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</si>
  <si>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</si>
  <si>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</si>
  <si>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</si>
  <si>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</si>
  <si>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</si>
  <si>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</si>
  <si>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</si>
  <si>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</si>
  <si>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</si>
  <si>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</si>
  <si>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</si>
  <si>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</si>
  <si>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</si>
  <si>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</si>
  <si>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</si>
  <si>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</si>
  <si>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</si>
  <si>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</si>
  <si>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</si>
  <si>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</si>
  <si>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</si>
  <si>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</si>
  <si>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</si>
  <si>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</si>
  <si>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</si>
  <si>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</si>
  <si>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</si>
  <si>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</si>
  <si>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</si>
  <si>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</si>
  <si>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</si>
  <si>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</si>
  <si>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</si>
  <si>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</si>
  <si>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</si>
  <si>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</si>
  <si>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</si>
  <si>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</si>
  <si>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</si>
  <si>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</si>
  <si>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</si>
  <si>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</si>
  <si>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</si>
  <si>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</si>
  <si>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</si>
  <si>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</si>
  <si>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</si>
  <si>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</si>
  <si>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</si>
  <si>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</si>
  <si>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</si>
  <si>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</si>
  <si>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</si>
  <si>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</si>
  <si>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</si>
  <si>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</si>
  <si>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</si>
  <si>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</si>
  <si>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</si>
  <si>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</si>
  <si>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</si>
  <si>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</si>
  <si>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</si>
  <si>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</si>
  <si>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</si>
  <si>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</si>
  <si>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</si>
  <si>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</si>
  <si>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</si>
  <si>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</si>
  <si>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</si>
  <si>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</si>
  <si>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</si>
  <si>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</si>
  <si>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</si>
  <si>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</si>
  <si>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</si>
  <si>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</si>
  <si>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</si>
  <si>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</si>
  <si>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</si>
  <si>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</si>
  <si>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</si>
  <si>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</si>
  <si>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</si>
  <si>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</si>
  <si>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</si>
  <si>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</si>
  <si>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</si>
  <si>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</si>
  <si>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</si>
  <si>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</si>
  <si>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</si>
  <si>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</si>
  <si>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</si>
  <si>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</si>
  <si>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</si>
  <si>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</si>
  <si>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</si>
  <si>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</si>
  <si>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</si>
  <si>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</si>
  <si>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</si>
  <si>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</si>
  <si>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</si>
  <si>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</si>
  <si>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</si>
  <si>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</si>
  <si>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</si>
  <si>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</si>
  <si>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</si>
  <si>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</si>
  <si>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</si>
  <si>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</si>
  <si>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</si>
  <si>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</si>
  <si>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</si>
  <si>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</si>
  <si>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</si>
  <si>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</si>
  <si>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</si>
  <si>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</si>
  <si>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</si>
  <si>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</si>
  <si>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</si>
  <si>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</si>
  <si>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</si>
  <si>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</si>
  <si>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</si>
  <si>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</si>
  <si>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</si>
  <si>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</si>
  <si>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</si>
  <si>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</si>
  <si>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</si>
  <si>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</si>
  <si>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</si>
  <si>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</si>
  <si>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</si>
  <si>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</si>
  <si>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</si>
  <si>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</si>
  <si>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</si>
  <si>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</si>
  <si>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</si>
  <si>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</si>
  <si>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</si>
  <si>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</si>
  <si>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</si>
  <si>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</si>
  <si>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</si>
  <si>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</si>
  <si>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</si>
  <si>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</si>
  <si>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</si>
  <si>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</si>
  <si>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</si>
  <si>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</si>
  <si>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</si>
  <si>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</si>
  <si>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</si>
  <si>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</si>
  <si>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</si>
  <si>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</si>
  <si>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</si>
  <si>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</si>
  <si>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</si>
  <si>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</si>
  <si>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</si>
  <si>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</si>
  <si>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</si>
  <si>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</si>
  <si>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</si>
  <si>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</si>
  <si>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</si>
  <si>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</si>
  <si>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</si>
  <si>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</si>
  <si>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</si>
  <si>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</si>
  <si>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</si>
  <si>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</si>
  <si>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</si>
  <si>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</si>
  <si>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</si>
  <si>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</si>
  <si>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</si>
  <si>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</si>
  <si>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</si>
  <si>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</si>
  <si>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</si>
  <si>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</si>
  <si>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</si>
  <si>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</si>
  <si>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</si>
  <si>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</si>
  <si>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</si>
  <si>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</si>
  <si>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</si>
  <si>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</si>
  <si>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</si>
  <si>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</si>
  <si>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</si>
  <si>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</si>
  <si>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</si>
  <si>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</si>
  <si>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</si>
  <si>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</si>
  <si>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</si>
  <si>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</si>
  <si>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</si>
  <si>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</si>
  <si>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</si>
  <si>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</si>
  <si>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</si>
  <si>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</si>
  <si>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</si>
  <si>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</si>
  <si>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</si>
  <si>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</si>
  <si>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</si>
  <si>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</si>
  <si>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</si>
  <si>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</si>
  <si>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</si>
  <si>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</si>
  <si>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</si>
  <si>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</si>
  <si>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</si>
  <si>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</si>
  <si>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</si>
  <si>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</si>
  <si>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</si>
  <si>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</si>
  <si>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</si>
  <si>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</si>
  <si>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</si>
  <si>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</si>
  <si>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</si>
  <si>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</si>
  <si>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</si>
  <si>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</si>
  <si>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</si>
  <si>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</si>
  <si>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</si>
  <si>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</si>
  <si>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</si>
  <si>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</si>
  <si>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</si>
  <si>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</si>
  <si>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</si>
  <si>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</si>
  <si>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</si>
  <si>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</si>
  <si>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</si>
  <si>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</si>
  <si>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</si>
  <si>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</si>
  <si>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</si>
  <si>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</si>
  <si>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</si>
  <si>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</si>
  <si>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</si>
  <si>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</si>
  <si>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</si>
  <si>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</si>
  <si>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</si>
  <si>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</si>
  <si>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</si>
  <si>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</si>
  <si>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</si>
  <si>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</si>
  <si>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</si>
  <si>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</si>
  <si>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</si>
  <si>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</si>
  <si>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</si>
  <si>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</si>
  <si>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</si>
  <si>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</si>
  <si>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</si>
  <si>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</si>
  <si>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</si>
  <si>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</si>
  <si>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</si>
  <si>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</si>
  <si>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</si>
  <si>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</si>
  <si>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</si>
  <si>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</si>
  <si>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</si>
  <si>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</si>
  <si>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</si>
  <si>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</si>
  <si>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</si>
  <si>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</si>
  <si>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</si>
  <si>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</si>
  <si>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</si>
  <si>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</si>
  <si>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</si>
  <si>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</si>
  <si>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</si>
  <si>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</si>
  <si>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</si>
  <si>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</si>
  <si>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</si>
  <si>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</si>
  <si>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</si>
  <si>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</si>
  <si>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</si>
  <si>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</si>
  <si>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</si>
  <si>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</si>
  <si>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</si>
  <si>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</si>
  <si>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</si>
  <si>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</si>
  <si>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</si>
  <si>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</si>
  <si>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</si>
  <si>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</si>
  <si>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</si>
  <si>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</si>
  <si>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</si>
  <si>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</si>
  <si>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</si>
  <si>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</si>
  <si>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</si>
  <si>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</si>
  <si>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</si>
  <si>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</si>
  <si>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</si>
  <si>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</si>
  <si>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</si>
  <si>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</si>
  <si>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</si>
  <si>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</si>
  <si>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</si>
  <si>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</si>
  <si>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</si>
  <si>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</si>
  <si>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</si>
  <si>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</si>
  <si>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</si>
  <si>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</si>
  <si>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</si>
  <si>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</si>
  <si>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</si>
  <si>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</si>
  <si>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</si>
  <si>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</si>
  <si>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</si>
  <si>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</si>
  <si>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</si>
  <si>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</si>
  <si>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</si>
  <si>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</si>
  <si>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</si>
  <si>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</si>
  <si>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</si>
  <si>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</si>
  <si>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</si>
  <si>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</si>
  <si>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</si>
  <si>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</si>
  <si>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</si>
  <si>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</si>
  <si>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</si>
  <si>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</si>
  <si>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</si>
  <si>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</si>
  <si>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</si>
  <si>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</si>
  <si>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</si>
  <si>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</si>
  <si>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</si>
  <si>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</si>
  <si>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</si>
  <si>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</si>
  <si>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</si>
  <si>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</si>
  <si>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</si>
  <si>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</si>
  <si>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</si>
  <si>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</si>
  <si>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</si>
  <si>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</si>
  <si>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</si>
  <si>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</si>
  <si>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</si>
  <si>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</si>
  <si>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</si>
  <si>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</si>
  <si>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</si>
  <si>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</si>
  <si>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</si>
  <si>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</si>
  <si>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</si>
  <si>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</si>
  <si>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</si>
  <si>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</si>
  <si>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</si>
  <si>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</si>
  <si>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</si>
  <si>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</si>
  <si>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</si>
  <si>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</si>
  <si>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</si>
  <si>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</si>
  <si>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</si>
  <si>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</si>
  <si>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</si>
  <si>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</si>
  <si>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</si>
  <si>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</si>
  <si>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</si>
  <si>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</si>
  <si>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</si>
  <si>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</si>
  <si>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</si>
  <si>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</si>
  <si>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</si>
  <si>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</si>
  <si>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</si>
  <si>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</si>
  <si>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</si>
  <si>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</si>
  <si>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</si>
  <si>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</si>
  <si>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</si>
  <si>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</si>
  <si>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</si>
  <si>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</si>
  <si>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</si>
  <si>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</si>
  <si>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</si>
  <si>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</si>
  <si>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</si>
  <si>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</si>
  <si>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</si>
  <si>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</si>
  <si>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</si>
  <si>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</si>
  <si>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</si>
  <si>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</si>
  <si>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</si>
  <si>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</si>
  <si>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</si>
  <si>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</si>
  <si>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</si>
  <si>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</si>
  <si>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</si>
  <si>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</si>
  <si>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</si>
  <si>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</si>
  <si>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</si>
  <si>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</si>
  <si>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</si>
  <si>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</si>
  <si>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</si>
  <si>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</si>
  <si>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</si>
  <si>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</si>
  <si>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</si>
  <si>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</si>
  <si>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</si>
  <si>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</si>
  <si>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</si>
  <si>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</si>
  <si>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</si>
  <si>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</si>
  <si>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</si>
  <si>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</si>
  <si>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</si>
  <si>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</si>
  <si>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</si>
  <si>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</si>
  <si>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</si>
  <si>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</si>
  <si>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</si>
  <si>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</si>
  <si>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</si>
  <si>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</si>
  <si>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</si>
  <si>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</si>
  <si>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</si>
  <si>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</si>
  <si>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</si>
  <si>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</si>
  <si>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</si>
  <si>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</si>
  <si>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</si>
  <si>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</si>
  <si>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</si>
  <si>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</si>
  <si>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</si>
  <si>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</si>
  <si>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</si>
  <si>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</si>
  <si>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</si>
  <si>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</si>
  <si>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</si>
  <si>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</si>
  <si>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</si>
  <si>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</si>
  <si>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</si>
  <si>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</si>
  <si>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</si>
  <si>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</si>
  <si>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</si>
  <si>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</si>
  <si>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</si>
  <si>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</si>
  <si>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</si>
  <si>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</si>
  <si>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</si>
  <si>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</si>
  <si>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</si>
  <si>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</si>
  <si>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</si>
  <si>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</si>
  <si>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</si>
  <si>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</si>
  <si>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</si>
  <si>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</si>
  <si>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</si>
  <si>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</si>
  <si>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</si>
  <si>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</si>
  <si>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</si>
  <si>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</si>
  <si>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</si>
  <si>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</si>
  <si>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</si>
  <si>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</si>
  <si>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</si>
  <si>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</si>
  <si>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</si>
  <si>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</si>
  <si>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</si>
  <si>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</si>
  <si>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</si>
  <si>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</si>
  <si>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</si>
  <si>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</si>
  <si>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</si>
  <si>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</si>
  <si>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</si>
  <si>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</si>
  <si>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</si>
  <si>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</si>
  <si>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</si>
  <si>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</si>
  <si>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</si>
  <si>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</si>
  <si>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</si>
  <si>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</si>
  <si>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</si>
  <si>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</si>
  <si>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</si>
  <si>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</si>
  <si>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</si>
  <si>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</si>
  <si>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</si>
  <si>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</si>
  <si>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</si>
  <si>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</si>
  <si>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</si>
  <si>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</si>
  <si>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</si>
  <si>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</si>
  <si>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</si>
  <si>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</si>
  <si>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</si>
  <si>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</si>
  <si>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</si>
  <si>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</si>
  <si>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</si>
  <si>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</si>
  <si>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</si>
  <si>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</si>
  <si>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</si>
  <si>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</si>
  <si>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</si>
  <si>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</si>
  <si>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</si>
  <si>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</si>
  <si>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</si>
  <si>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</si>
  <si>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</si>
  <si>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</si>
  <si>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</si>
  <si>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</si>
  <si>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</si>
  <si>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</si>
  <si>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</si>
  <si>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</si>
  <si>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</si>
  <si>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</si>
  <si>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</si>
  <si>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</si>
  <si>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</si>
  <si>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</si>
  <si>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</si>
  <si>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</si>
  <si>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</si>
  <si>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</si>
  <si>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</si>
  <si>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</si>
  <si>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</si>
  <si>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</si>
  <si>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</si>
  <si>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</si>
  <si>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</si>
  <si>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</si>
  <si>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</si>
  <si>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</si>
  <si>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</si>
  <si>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</si>
  <si>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</si>
  <si>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</si>
  <si>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</si>
  <si>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</si>
  <si>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</si>
  <si>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</si>
  <si>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</si>
  <si>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</si>
  <si>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</si>
  <si>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</si>
  <si>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</si>
  <si>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</si>
  <si>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</si>
  <si>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</si>
  <si>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</si>
  <si>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</si>
  <si>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</si>
  <si>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</si>
  <si>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</si>
  <si>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</si>
  <si>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</si>
  <si>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</si>
  <si>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</si>
  <si>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</si>
  <si>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</si>
  <si>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</si>
  <si>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</si>
  <si>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</si>
  <si>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</si>
  <si>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</si>
  <si>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</si>
  <si>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</si>
  <si>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</si>
  <si>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</si>
  <si>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</si>
  <si>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</si>
  <si>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</si>
  <si>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</si>
  <si>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</si>
  <si>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</si>
  <si>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</si>
  <si>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</si>
  <si>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</si>
  <si>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</si>
  <si>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</si>
  <si>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</si>
  <si>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</si>
  <si>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</si>
  <si>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</si>
  <si>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</si>
  <si>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</si>
  <si>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</si>
  <si>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</si>
  <si>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</si>
  <si>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</si>
  <si>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</si>
  <si>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</si>
  <si>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</si>
  <si>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</si>
  <si>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</si>
  <si>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</si>
  <si>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</si>
  <si>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</si>
  <si>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</si>
  <si>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</si>
  <si>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</si>
  <si>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</si>
  <si>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</si>
  <si>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</si>
  <si>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</si>
  <si>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</si>
  <si>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</si>
  <si>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</si>
  <si>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</si>
  <si>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</si>
  <si>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</si>
  <si>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</si>
  <si>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</si>
  <si>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</si>
  <si>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</si>
  <si>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</si>
  <si>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</si>
  <si>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</si>
  <si>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</si>
  <si>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</si>
  <si>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</si>
  <si>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</si>
  <si>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</si>
  <si>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</si>
  <si>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</si>
  <si>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</si>
  <si>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</si>
  <si>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</si>
  <si>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</si>
  <si>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</si>
  <si>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</si>
  <si>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</si>
  <si>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</si>
  <si>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</si>
  <si>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</si>
  <si>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</si>
  <si>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</si>
  <si>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</si>
  <si>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</si>
  <si>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</si>
  <si>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</si>
  <si>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</si>
  <si>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</si>
  <si>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</si>
  <si>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</si>
  <si>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</si>
  <si>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</si>
  <si>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</si>
  <si>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</si>
  <si>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</si>
  <si>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</si>
  <si>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</si>
  <si>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</si>
  <si>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</si>
  <si>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</si>
  <si>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</si>
  <si>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</si>
  <si>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</si>
  <si>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</si>
  <si>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</si>
  <si>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</si>
  <si>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</si>
  <si>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</si>
  <si>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</si>
  <si>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</si>
  <si>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</si>
  <si>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</si>
  <si>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</si>
  <si>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</si>
  <si>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</si>
  <si>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</si>
  <si>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</si>
  <si>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</si>
  <si>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</si>
  <si>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</si>
  <si>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</si>
  <si>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</si>
  <si>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</si>
  <si>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</si>
  <si>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</si>
  <si>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</si>
  <si>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</si>
  <si>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</si>
  <si>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</si>
  <si>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</si>
  <si>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</si>
  <si>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</si>
  <si>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</si>
  <si>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</si>
  <si>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</si>
  <si>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</si>
  <si>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</si>
  <si>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</si>
  <si>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</si>
  <si>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</si>
  <si>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</si>
  <si>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</si>
  <si>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</si>
  <si>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</si>
  <si>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</si>
  <si>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</si>
  <si>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</si>
  <si>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</si>
  <si>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</si>
  <si>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</si>
  <si>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</si>
  <si>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</si>
  <si>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</si>
  <si>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</si>
  <si>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</si>
  <si>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</si>
  <si>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</si>
  <si>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</si>
  <si>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</si>
  <si>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</si>
  <si>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</si>
  <si>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</si>
  <si>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</si>
  <si>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</si>
  <si>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</si>
  <si>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</si>
  <si>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</si>
  <si>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</si>
  <si>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</si>
  <si>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</si>
  <si>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</si>
  <si>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</si>
  <si>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</si>
  <si>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</si>
  <si>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</si>
  <si>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</si>
  <si>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</si>
  <si>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</si>
  <si>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</si>
  <si>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</si>
  <si>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</si>
  <si>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</si>
  <si>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</si>
  <si>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</si>
  <si>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</si>
  <si>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</si>
  <si>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</si>
  <si>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</si>
  <si>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</si>
  <si>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</si>
  <si>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</si>
  <si>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</si>
  <si>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</si>
  <si>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</si>
  <si>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</si>
  <si>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</si>
  <si>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</si>
  <si>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</si>
  <si>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</si>
  <si>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</si>
  <si>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</si>
  <si>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</si>
  <si>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</si>
  <si>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</si>
  <si>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</si>
  <si>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</si>
  <si>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</si>
  <si>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</si>
  <si>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</si>
  <si>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</si>
  <si>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</si>
  <si>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</si>
  <si>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</si>
  <si>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</si>
  <si>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</si>
  <si>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</si>
  <si>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</si>
  <si>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</si>
  <si>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</si>
  <si>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</si>
  <si>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</si>
  <si>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</si>
  <si>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</si>
  <si>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</si>
  <si>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</si>
  <si>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</si>
  <si>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</si>
  <si>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</si>
  <si>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</si>
  <si>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</si>
  <si>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</si>
  <si>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</si>
  <si>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</si>
  <si>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</si>
  <si>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</si>
  <si>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</si>
  <si>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</si>
  <si>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</si>
  <si>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</si>
  <si>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</si>
  <si>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</si>
  <si>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</si>
  <si>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</si>
  <si>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</si>
  <si>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</si>
  <si>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</si>
  <si>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</si>
  <si>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</si>
  <si>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</si>
  <si>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</si>
  <si>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</si>
  <si>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</si>
  <si>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</si>
  <si>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</si>
  <si>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</si>
  <si>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</si>
  <si>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</si>
  <si>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</si>
  <si>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</si>
  <si>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</si>
  <si>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</si>
  <si>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</si>
  <si>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</si>
  <si>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</si>
  <si>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</si>
  <si>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</si>
  <si>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</si>
  <si>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</si>
  <si>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</si>
  <si>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</si>
  <si>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</si>
  <si>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</si>
  <si>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</si>
  <si>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</si>
  <si>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</si>
  <si>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</si>
  <si>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</si>
  <si>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</si>
  <si>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</si>
  <si>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</si>
  <si>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</si>
  <si>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</si>
  <si>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</si>
  <si>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</si>
  <si>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</si>
  <si>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</si>
  <si>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</si>
  <si>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</si>
  <si>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</si>
  <si>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</si>
  <si>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</si>
  <si>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</si>
  <si>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</si>
  <si>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</si>
  <si>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</si>
  <si>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</si>
  <si>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</si>
  <si>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</si>
  <si>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</si>
  <si>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</si>
  <si>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</si>
  <si>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</si>
  <si>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</si>
  <si>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</si>
  <si>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</si>
  <si>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</si>
  <si>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</si>
  <si>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</si>
  <si>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</si>
  <si>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</si>
  <si>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</si>
  <si>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</si>
  <si>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</si>
  <si>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</si>
  <si>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</si>
  <si>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</si>
  <si>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</si>
  <si>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</si>
  <si>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</si>
  <si>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</si>
  <si>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</si>
  <si>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</si>
  <si>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</si>
  <si>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</si>
  <si>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</si>
  <si>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</si>
  <si>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</si>
  <si>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</si>
  <si>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</si>
  <si>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</si>
  <si>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</si>
  <si>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</si>
  <si>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</si>
  <si>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</si>
  <si>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</si>
  <si>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</si>
  <si>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</si>
  <si>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</si>
  <si>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</si>
  <si>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</si>
  <si>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</si>
  <si>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</si>
  <si>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</si>
  <si>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</si>
  <si>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</si>
  <si>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</si>
  <si>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</si>
  <si>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</si>
  <si>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</si>
  <si>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</si>
  <si>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</si>
  <si>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</si>
  <si>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</si>
  <si>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</si>
  <si>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</si>
  <si>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</si>
  <si>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</si>
  <si>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</si>
  <si>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</si>
  <si>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</si>
  <si>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</si>
  <si>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</si>
  <si>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</si>
  <si>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</si>
  <si>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</si>
  <si>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</si>
  <si>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</si>
  <si>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</si>
  <si>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</si>
  <si>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</si>
  <si>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</si>
  <si>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</si>
  <si>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</si>
  <si>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</si>
  <si>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</si>
  <si>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</si>
  <si>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</si>
  <si>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</si>
  <si>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</si>
  <si>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</si>
  <si>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</si>
  <si>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</si>
  <si>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</si>
  <si>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</si>
  <si>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</si>
  <si>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</si>
  <si>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</si>
  <si>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</si>
  <si>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</si>
  <si>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</si>
  <si>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</si>
  <si>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</si>
  <si>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</si>
  <si>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</si>
  <si>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</si>
  <si>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</si>
  <si>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</si>
  <si>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</si>
  <si>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</si>
  <si>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</si>
  <si>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</si>
  <si>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</si>
  <si>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</si>
  <si>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</si>
  <si>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</si>
  <si>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</si>
  <si>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</si>
  <si>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</si>
  <si>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</si>
  <si>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</si>
  <si>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</si>
  <si>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</si>
  <si>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</si>
  <si>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</si>
  <si>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</si>
  <si>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</si>
  <si>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</si>
  <si>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</si>
  <si>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</si>
  <si>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</si>
  <si>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</si>
  <si>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</si>
  <si>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</si>
  <si>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</si>
  <si>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</si>
  <si>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</si>
  <si>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</si>
  <si>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</si>
  <si>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</si>
  <si>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</si>
  <si>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</si>
  <si>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</si>
  <si>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</si>
  <si>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</si>
  <si>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</si>
  <si>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</si>
  <si>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</si>
  <si>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</si>
  <si>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</si>
  <si>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</si>
  <si>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</si>
  <si>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</si>
  <si>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</si>
  <si>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</si>
  <si>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</si>
  <si>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</si>
  <si>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</si>
  <si>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</si>
  <si>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</si>
  <si>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</si>
  <si>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</si>
  <si>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</si>
  <si>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</si>
  <si>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</si>
  <si>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</si>
  <si>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</si>
  <si>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</si>
  <si>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</si>
  <si>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</si>
  <si>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</si>
  <si>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</si>
  <si>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</si>
  <si>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</si>
  <si>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</si>
  <si>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</si>
  <si>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</si>
  <si>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</si>
  <si>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</si>
  <si>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</si>
  <si>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</si>
  <si>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</si>
  <si>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</si>
  <si>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</si>
  <si>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</si>
  <si>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</si>
  <si>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</si>
  <si>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</si>
  <si>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</si>
  <si>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</si>
  <si>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</si>
  <si>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</si>
  <si>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</si>
  <si>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</si>
  <si>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</si>
  <si>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</si>
  <si>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</si>
  <si>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</si>
  <si>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</si>
  <si>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</si>
  <si>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</si>
  <si>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</si>
  <si>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</si>
  <si>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</si>
  <si>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</si>
  <si>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</si>
  <si>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</si>
  <si>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</si>
  <si>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</si>
  <si>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</si>
  <si>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</si>
  <si>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</si>
  <si>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</si>
  <si>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</si>
  <si>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</si>
  <si>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</si>
  <si>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</si>
  <si>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</si>
  <si>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</si>
  <si>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</si>
  <si>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</si>
  <si>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</si>
  <si>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</si>
  <si>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</si>
  <si>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</si>
  <si>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</si>
  <si>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</si>
  <si>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</si>
  <si>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</si>
  <si>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</si>
  <si>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</si>
  <si>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</si>
  <si>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</si>
  <si>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</si>
  <si>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</si>
  <si>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</si>
  <si>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</si>
  <si>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</si>
  <si>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</si>
  <si>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</si>
  <si>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</si>
  <si>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</si>
  <si>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</si>
  <si>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</si>
  <si>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</si>
  <si>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</si>
  <si>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</si>
  <si>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</si>
  <si>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</si>
  <si>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</si>
  <si>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</si>
  <si>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</si>
  <si>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</si>
  <si>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</si>
  <si>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</si>
  <si>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</si>
  <si>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</si>
  <si>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</si>
  <si>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</si>
  <si>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</si>
  <si>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</si>
  <si>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</si>
  <si>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</si>
  <si>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</si>
  <si>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</si>
  <si>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</si>
  <si>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</si>
  <si>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</si>
  <si>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</si>
  <si>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</si>
  <si>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</si>
  <si>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</si>
  <si>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</si>
  <si>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</si>
  <si>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</si>
  <si>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</si>
  <si>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</si>
  <si>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</si>
  <si>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</si>
  <si>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</si>
  <si>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</si>
  <si>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</si>
  <si>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</si>
  <si>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</si>
  <si>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</si>
  <si>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</si>
  <si>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</si>
  <si>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</si>
  <si>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</si>
  <si>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</si>
  <si>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</si>
  <si>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</si>
  <si>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</si>
  <si>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</si>
  <si>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</si>
  <si>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</si>
  <si>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</si>
  <si>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</si>
  <si>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</si>
  <si>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</si>
  <si>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</si>
  <si>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</si>
  <si>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</si>
  <si>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</si>
  <si>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</si>
  <si>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</si>
  <si>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</si>
  <si>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</si>
  <si>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</si>
  <si>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</si>
  <si>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</si>
  <si>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</si>
  <si>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</si>
  <si>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</si>
  <si>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</si>
  <si>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</si>
  <si>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</si>
  <si>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</si>
  <si>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</si>
  <si>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</si>
  <si>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</si>
  <si>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</si>
  <si>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</si>
  <si>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</si>
  <si>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</si>
  <si>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</si>
  <si>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</si>
  <si>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</si>
  <si>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</si>
  <si>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</si>
  <si>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</si>
  <si>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</si>
  <si>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</si>
  <si>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</si>
  <si>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</si>
  <si>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</si>
  <si>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</si>
  <si>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</si>
  <si>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</si>
  <si>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</si>
  <si>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</si>
  <si>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</si>
  <si>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</si>
  <si>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</si>
  <si>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</si>
  <si>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</si>
  <si>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</si>
  <si>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</si>
  <si>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</si>
  <si>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</si>
  <si>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</si>
  <si>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</si>
  <si>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</si>
  <si>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</si>
  <si>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</si>
  <si>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</si>
  <si>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</si>
  <si>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</si>
  <si>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</si>
  <si>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</si>
  <si>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</si>
  <si>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</si>
  <si>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</si>
  <si>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</si>
  <si>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</si>
  <si>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</si>
  <si>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</si>
  <si>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</si>
  <si>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</si>
  <si>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</si>
  <si>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</si>
  <si>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</si>
  <si>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</si>
  <si>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</si>
  <si>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</si>
  <si>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</si>
  <si>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</si>
  <si>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</si>
  <si>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</si>
  <si>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</si>
  <si>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</si>
  <si>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</si>
  <si>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</si>
  <si>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</si>
  <si>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</si>
  <si>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</si>
  <si>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</si>
  <si>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</si>
  <si>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</si>
  <si>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</si>
  <si>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</si>
  <si>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</si>
  <si>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</si>
  <si>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</si>
  <si>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</si>
  <si>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</si>
  <si>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</si>
  <si>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</si>
  <si>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</si>
  <si>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</si>
  <si>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</si>
  <si>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</si>
  <si>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</si>
  <si>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</si>
  <si>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</si>
  <si>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</si>
  <si>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</si>
  <si>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</si>
  <si>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</si>
  <si>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</si>
  <si>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</si>
  <si>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</si>
  <si>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</si>
  <si>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</si>
  <si>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</si>
  <si>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</si>
  <si>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</si>
  <si>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</si>
  <si>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</si>
  <si>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</si>
  <si>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</si>
  <si>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</si>
  <si>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</si>
  <si>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</si>
  <si>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</si>
  <si>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</si>
  <si>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</si>
  <si>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</si>
  <si>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</si>
  <si>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</si>
  <si>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</si>
  <si>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</si>
  <si>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</si>
  <si>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</si>
  <si>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</si>
  <si>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</si>
  <si>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</si>
  <si>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</si>
  <si>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</si>
  <si>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</si>
  <si>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</si>
  <si>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</si>
  <si>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</si>
  <si>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</si>
  <si>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</si>
  <si>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</si>
  <si>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</si>
  <si>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</si>
  <si>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</si>
  <si>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</si>
  <si>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</si>
  <si>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</si>
  <si>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</si>
  <si>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</si>
  <si>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</si>
  <si>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</si>
  <si>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</si>
  <si>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</si>
  <si>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</si>
  <si>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</si>
  <si>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</si>
  <si>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</si>
  <si>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</si>
  <si>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</si>
  <si>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</si>
  <si>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</si>
  <si>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</si>
  <si>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</si>
  <si>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</si>
  <si>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</si>
  <si>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</si>
  <si>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</si>
  <si>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</si>
  <si>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</si>
  <si>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</si>
  <si>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</si>
  <si>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</si>
  <si>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</si>
  <si>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</si>
  <si>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</si>
  <si>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</si>
  <si>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</si>
  <si>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</si>
  <si>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</si>
  <si>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</si>
  <si>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</si>
  <si>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</si>
  <si>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</si>
  <si>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</si>
  <si>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</si>
  <si>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</si>
  <si>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</si>
  <si>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</si>
  <si>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</si>
  <si>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</si>
  <si>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</si>
  <si>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</si>
  <si>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</si>
  <si>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</si>
  <si>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</si>
  <si>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</si>
  <si>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</si>
  <si>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</si>
  <si>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</si>
  <si>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</si>
  <si>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</si>
  <si>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</si>
  <si>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</si>
  <si>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</si>
  <si>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</si>
  <si>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</si>
  <si>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</si>
  <si>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</si>
  <si>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</si>
  <si>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</si>
  <si>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</si>
  <si>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</si>
  <si>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</si>
  <si>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</si>
  <si>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</si>
  <si>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</si>
  <si>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</si>
  <si>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</si>
  <si>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</si>
  <si>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</si>
  <si>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</si>
  <si>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</si>
  <si>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</si>
  <si>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</si>
  <si>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</si>
  <si>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</si>
  <si>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</si>
  <si>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</si>
  <si>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</si>
  <si>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</si>
  <si>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</si>
  <si>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</si>
  <si>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</si>
  <si>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</si>
  <si>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</si>
  <si>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</si>
  <si>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</si>
  <si>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</si>
  <si>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</si>
  <si>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</si>
  <si>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</si>
  <si>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</si>
  <si>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</si>
  <si>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</si>
  <si>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</si>
  <si>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</si>
  <si>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</si>
  <si>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</si>
  <si>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</si>
  <si>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</si>
  <si>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</si>
  <si>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</si>
  <si>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</si>
  <si>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</si>
  <si>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</si>
  <si>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</si>
  <si>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</si>
  <si>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</si>
  <si>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</si>
  <si>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</si>
  <si>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</si>
  <si>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</si>
  <si>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</si>
  <si>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</si>
  <si>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</si>
  <si>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</si>
  <si>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</si>
  <si>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</si>
  <si>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</si>
  <si>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</si>
  <si>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</si>
  <si>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</si>
  <si>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</si>
  <si>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</si>
  <si>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</si>
  <si>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</si>
  <si>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</si>
  <si>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</si>
  <si>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</si>
  <si>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</si>
  <si>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</si>
  <si>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</si>
  <si>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</si>
  <si>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</si>
  <si>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</si>
  <si>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</si>
  <si>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</si>
  <si>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</si>
  <si>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</si>
  <si>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</si>
  <si>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</si>
  <si>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</si>
  <si>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</si>
  <si>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</si>
  <si>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</si>
  <si>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</si>
  <si>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</si>
  <si>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</si>
  <si>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</si>
  <si>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</si>
  <si>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</si>
  <si>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</si>
  <si>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</si>
  <si>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</si>
  <si>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</si>
  <si>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</si>
  <si>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</si>
  <si>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</si>
  <si>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</si>
  <si>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</si>
  <si>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</si>
  <si>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</si>
  <si>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</si>
  <si>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</si>
  <si>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</si>
  <si>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</si>
  <si>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</si>
  <si>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</si>
  <si>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</si>
  <si>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</si>
  <si>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</si>
  <si>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</si>
  <si>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</si>
  <si>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</si>
  <si>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</si>
  <si>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</si>
  <si>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</si>
  <si>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</si>
  <si>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</si>
  <si>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</si>
  <si>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</si>
  <si>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</si>
  <si>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</si>
  <si>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</si>
  <si>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</si>
  <si>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</si>
  <si>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</si>
  <si>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</si>
  <si>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</si>
  <si>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</si>
  <si>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</si>
  <si>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</si>
  <si>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</si>
  <si>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</si>
  <si>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</si>
  <si>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</si>
  <si>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</si>
  <si>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</si>
  <si>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</si>
  <si>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</si>
  <si>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</si>
  <si>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</si>
  <si>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</si>
  <si>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</si>
  <si>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</si>
  <si>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</si>
  <si>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</si>
  <si>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</si>
  <si>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</si>
  <si>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</si>
  <si>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</si>
  <si>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</si>
  <si>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</si>
  <si>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</si>
  <si>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</si>
  <si>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</si>
  <si>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</si>
  <si>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</si>
  <si>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</si>
  <si>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</si>
  <si>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</si>
  <si>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</si>
  <si>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</si>
  <si>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</si>
  <si>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</si>
  <si>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</si>
  <si>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</si>
  <si>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</si>
  <si>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</si>
  <si>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</si>
  <si>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</si>
  <si>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</si>
  <si>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</si>
  <si>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</si>
  <si>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</si>
  <si>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</si>
  <si>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</si>
  <si>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</si>
  <si>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</si>
  <si>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</si>
  <si>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</si>
  <si>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</si>
  <si>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</si>
  <si>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</si>
  <si>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</si>
  <si>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</si>
  <si>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</si>
  <si>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</si>
  <si>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</si>
  <si>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</si>
  <si>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</si>
  <si>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</si>
  <si>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</si>
  <si>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</si>
  <si>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</si>
  <si>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</si>
  <si>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</si>
  <si>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</si>
  <si>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</si>
  <si>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</si>
  <si>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</si>
  <si>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</si>
  <si>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</si>
  <si>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</si>
  <si>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</si>
  <si>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</si>
  <si>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</si>
  <si>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</si>
  <si>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</si>
  <si>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</si>
  <si>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</si>
  <si>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</si>
  <si>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</si>
  <si>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</si>
  <si>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</si>
  <si>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</si>
  <si>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</si>
  <si>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</si>
  <si>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</si>
  <si>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</si>
  <si>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</si>
  <si>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</si>
  <si>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</si>
  <si>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</si>
  <si>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</si>
  <si>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</si>
  <si>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</si>
  <si>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</si>
  <si>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</si>
  <si>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</si>
  <si>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</si>
  <si>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</si>
  <si>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</si>
  <si>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</si>
  <si>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</si>
  <si>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</si>
  <si>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</si>
  <si>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</si>
  <si>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</si>
  <si>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</si>
  <si>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</si>
  <si>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</si>
  <si>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</si>
  <si>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</si>
  <si>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</si>
  <si>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</si>
  <si>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</si>
  <si>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</si>
  <si>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</si>
  <si>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</si>
  <si>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</si>
  <si>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</si>
  <si>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</si>
  <si>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</si>
  <si>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</si>
  <si>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</si>
  <si>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</si>
  <si>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</si>
  <si>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</si>
  <si>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</si>
  <si>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</si>
  <si>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</si>
  <si>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</si>
  <si>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</si>
  <si>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</si>
  <si>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</si>
  <si>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</si>
  <si>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</si>
  <si>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</si>
  <si>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</si>
  <si>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</si>
  <si>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</si>
  <si>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</si>
  <si>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</si>
  <si>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</si>
  <si>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</si>
  <si>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</si>
  <si>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</si>
  <si>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</si>
  <si>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</si>
  <si>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</si>
  <si>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</si>
  <si>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</si>
  <si>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</si>
  <si>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</si>
  <si>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</si>
  <si>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</si>
  <si>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</si>
  <si>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</si>
  <si>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</si>
  <si>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</si>
  <si>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</si>
  <si>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</si>
  <si>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</si>
  <si>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</si>
  <si>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</si>
  <si>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</si>
  <si>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</si>
  <si>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</si>
  <si>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</si>
  <si>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</si>
  <si>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</si>
  <si>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</si>
  <si>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</si>
  <si>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</si>
  <si>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</si>
  <si>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</si>
  <si>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</si>
  <si>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</si>
  <si>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</si>
  <si>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</si>
  <si>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</si>
  <si>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</si>
  <si>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</si>
  <si>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</si>
  <si>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</si>
  <si>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</si>
  <si>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</si>
  <si>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</si>
  <si>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</si>
  <si>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</si>
  <si>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</si>
  <si>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</si>
  <si>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</si>
  <si>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</si>
  <si>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</si>
  <si>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</si>
  <si>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</si>
  <si>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</si>
  <si>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</si>
  <si>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</si>
  <si>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</si>
  <si>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</si>
  <si>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</si>
  <si>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</si>
  <si>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</si>
  <si>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</si>
  <si>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</si>
  <si>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</si>
  <si>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</si>
  <si>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</si>
  <si>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</si>
  <si>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</si>
  <si>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</si>
  <si>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</si>
  <si>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</si>
  <si>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</si>
  <si>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</si>
  <si>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</si>
  <si>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</si>
  <si>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</si>
  <si>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</si>
  <si>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</si>
  <si>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</si>
  <si>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</si>
  <si>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</si>
  <si>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</si>
  <si>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</si>
  <si>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</si>
  <si>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</si>
  <si>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</si>
  <si>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</si>
  <si>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</si>
  <si>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</si>
  <si>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</si>
  <si>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</si>
  <si>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</si>
  <si>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</si>
  <si>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</si>
  <si>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</si>
  <si>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</si>
  <si>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</si>
  <si>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</si>
  <si>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</si>
  <si>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</si>
  <si>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</si>
  <si>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</si>
  <si>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</si>
  <si>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</si>
  <si>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</si>
  <si>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</si>
  <si>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</si>
  <si>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</si>
  <si>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</si>
  <si>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</si>
  <si>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</si>
  <si>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</si>
  <si>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</si>
  <si>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</si>
  <si>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</si>
  <si>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</si>
  <si>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</si>
  <si>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</si>
  <si>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</si>
  <si>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</si>
  <si>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</si>
  <si>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</si>
  <si>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</si>
  <si>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</si>
  <si>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</si>
  <si>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</si>
  <si>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</si>
  <si>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</si>
  <si>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</si>
  <si>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</si>
  <si>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</si>
  <si>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</si>
  <si>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</si>
  <si>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</si>
  <si>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</si>
  <si>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</si>
  <si>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</si>
  <si>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</si>
  <si>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</si>
  <si>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</si>
  <si>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</si>
  <si>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</si>
  <si>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</si>
  <si>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</si>
  <si>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</si>
  <si>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</si>
  <si>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</si>
  <si>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</si>
  <si>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</si>
  <si>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</si>
  <si>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</si>
  <si>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</si>
  <si>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</si>
  <si>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</si>
  <si>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</si>
  <si>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</si>
  <si>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</si>
  <si>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</si>
  <si>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</si>
  <si>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</si>
  <si>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</si>
  <si>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</si>
  <si>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</si>
  <si>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</si>
  <si>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</si>
  <si>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</si>
  <si>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</si>
  <si>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</si>
  <si>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</si>
  <si>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</si>
  <si>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</si>
  <si>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</si>
  <si>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</si>
  <si>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</si>
  <si>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</si>
  <si>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</si>
  <si>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</si>
  <si>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</si>
  <si>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</si>
  <si>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</si>
  <si>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</si>
  <si>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</si>
  <si>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</si>
  <si>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</si>
  <si>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</si>
  <si>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</si>
  <si>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</si>
  <si>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</si>
  <si>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</si>
  <si>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</si>
  <si>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</si>
  <si>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</si>
  <si>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</si>
  <si>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</si>
  <si>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</si>
  <si>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</si>
  <si>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</si>
  <si>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</si>
  <si>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</si>
  <si>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</si>
  <si>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</si>
  <si>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</si>
  <si>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</si>
  <si>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</si>
  <si>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</si>
  <si>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</si>
  <si>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</si>
  <si>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</si>
  <si>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</si>
  <si>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</si>
  <si>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</si>
  <si>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</si>
  <si>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</si>
  <si>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</si>
  <si>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</si>
  <si>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</si>
  <si>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</si>
  <si>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</si>
  <si>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</si>
  <si>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</si>
  <si>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</si>
  <si>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</si>
  <si>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</si>
  <si>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</si>
  <si>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</si>
  <si>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</si>
  <si>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</si>
  <si>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</si>
  <si>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</si>
  <si>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</si>
  <si>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</si>
  <si>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</si>
  <si>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</si>
  <si>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</si>
  <si>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</si>
  <si>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</si>
  <si>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</si>
  <si>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</si>
  <si>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</si>
  <si>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</si>
  <si>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</si>
  <si>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</si>
  <si>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</si>
  <si>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</si>
  <si>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</si>
  <si>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</si>
  <si>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</si>
  <si>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</si>
  <si>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</si>
  <si>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</si>
  <si>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</si>
  <si>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</si>
  <si>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</si>
  <si>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</si>
  <si>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</si>
  <si>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</si>
  <si>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</si>
  <si>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</si>
  <si>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</si>
  <si>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</si>
  <si>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</si>
  <si>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</si>
  <si>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</si>
  <si>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</si>
  <si>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</si>
  <si>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</si>
  <si>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</si>
  <si>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</si>
  <si>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</si>
  <si>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</si>
  <si>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</si>
  <si>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</si>
  <si>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</si>
  <si>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</si>
  <si>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</si>
  <si>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</si>
  <si>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</si>
  <si>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</si>
  <si>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</si>
  <si>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</si>
  <si>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</si>
  <si>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</si>
  <si>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</si>
  <si>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</si>
  <si>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</si>
  <si>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</si>
  <si>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</si>
  <si>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</si>
  <si>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</si>
  <si>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</si>
  <si>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</si>
  <si>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</si>
  <si>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</si>
  <si>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</si>
  <si>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</si>
  <si>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</si>
  <si>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</si>
  <si>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</si>
  <si>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</si>
  <si>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</si>
  <si>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</si>
  <si>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</si>
  <si>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</si>
  <si>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</si>
  <si>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</si>
  <si>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</si>
  <si>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</si>
  <si>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</si>
  <si>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</si>
  <si>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</si>
  <si>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</si>
  <si>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</si>
  <si>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</si>
  <si>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</si>
  <si>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</si>
  <si>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</si>
  <si>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</si>
  <si>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</si>
  <si>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</si>
  <si>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</si>
  <si>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</si>
  <si>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</si>
  <si>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</si>
  <si>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</si>
  <si>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</si>
  <si>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</si>
  <si>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</si>
  <si>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</si>
  <si>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</si>
  <si>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</si>
  <si>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</si>
  <si>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</si>
  <si>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</si>
  <si>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</si>
  <si>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</si>
  <si>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</si>
  <si>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</si>
  <si>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</si>
  <si>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</si>
  <si>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</si>
  <si>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</si>
  <si>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</si>
  <si>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</si>
  <si>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</si>
  <si>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</si>
  <si>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</si>
  <si>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</si>
  <si>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</si>
  <si>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</si>
  <si>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</si>
  <si>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</si>
  <si>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</si>
  <si>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</si>
  <si>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</si>
  <si>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</si>
  <si>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</si>
  <si>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</si>
  <si>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</si>
  <si>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</si>
  <si>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</si>
  <si>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</si>
  <si>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</si>
  <si>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</si>
  <si>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</si>
  <si>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</si>
  <si>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</si>
  <si>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</si>
  <si>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</si>
  <si>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</si>
  <si>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</si>
  <si>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</si>
  <si>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</si>
  <si>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</si>
  <si>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</si>
  <si>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</si>
  <si>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</si>
  <si>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</si>
  <si>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</si>
  <si>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</si>
  <si>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</si>
  <si>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</si>
  <si>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</si>
  <si>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</si>
  <si>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</si>
  <si>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</si>
  <si>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</si>
  <si>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</si>
  <si>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</si>
  <si>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</si>
  <si>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</si>
  <si>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</si>
  <si>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</si>
  <si>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</si>
  <si>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</si>
  <si>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</si>
  <si>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</si>
  <si>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</si>
  <si>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</si>
  <si>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</si>
  <si>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</si>
  <si>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</si>
  <si>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</si>
  <si>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</si>
  <si>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</si>
  <si>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</si>
  <si>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</si>
  <si>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</si>
  <si>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</si>
  <si>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</si>
  <si>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</si>
  <si>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</si>
  <si>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</si>
  <si>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</si>
  <si>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</si>
  <si>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</si>
  <si>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</si>
  <si>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</si>
  <si>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</si>
  <si>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</si>
  <si>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</si>
  <si>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</si>
  <si>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</si>
  <si>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</si>
  <si>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</si>
  <si>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</si>
  <si>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</si>
  <si>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</si>
  <si>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</si>
  <si>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</si>
  <si>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</si>
  <si>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</si>
  <si>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</si>
  <si>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</si>
  <si>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</si>
  <si>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</si>
  <si>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</si>
  <si>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</si>
  <si>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</si>
  <si>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</si>
  <si>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</si>
  <si>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</si>
  <si>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</si>
  <si>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</si>
  <si>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</si>
  <si>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</si>
  <si>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</si>
  <si>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</si>
  <si>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</si>
  <si>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</si>
  <si>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</si>
  <si>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</si>
  <si>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</si>
  <si>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</si>
  <si>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</si>
  <si>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</si>
  <si>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</si>
  <si>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</si>
  <si>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</si>
  <si>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</si>
  <si>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</si>
  <si>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</si>
  <si>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</si>
  <si>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</si>
  <si>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</si>
  <si>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</si>
  <si>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</si>
  <si>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</si>
  <si>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</si>
  <si>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</si>
  <si>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</si>
  <si>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</si>
  <si>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</si>
  <si>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</si>
  <si>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</si>
  <si>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</si>
  <si>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</si>
  <si>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</si>
  <si>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</si>
  <si>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</si>
  <si>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</si>
  <si>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</si>
  <si>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</si>
  <si>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</si>
  <si>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</si>
  <si>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</si>
  <si>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</si>
  <si>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</si>
  <si>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</si>
  <si>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</si>
  <si>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</si>
  <si>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</si>
  <si>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</si>
  <si>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</si>
  <si>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</si>
  <si>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</si>
  <si>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</si>
  <si>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</si>
  <si>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</si>
  <si>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</si>
  <si>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</si>
  <si>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</si>
  <si>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</si>
  <si>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</si>
  <si>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</si>
  <si>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</si>
  <si>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</si>
  <si>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</si>
  <si>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</si>
  <si>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</si>
  <si>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</si>
  <si>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</si>
  <si>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</si>
  <si>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</si>
  <si>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</si>
  <si>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</si>
  <si>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</si>
  <si>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</si>
  <si>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</si>
  <si>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</si>
  <si>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</si>
  <si>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</si>
  <si>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</si>
  <si>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</si>
  <si>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</si>
  <si>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</si>
  <si>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</si>
  <si>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</si>
  <si>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</si>
  <si>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</si>
  <si>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</si>
  <si>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</si>
  <si>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</si>
  <si>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</si>
  <si>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</si>
  <si>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</si>
  <si>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</si>
  <si>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</si>
  <si>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</si>
  <si>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</si>
  <si>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</si>
  <si>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</si>
  <si>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</si>
  <si>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</si>
  <si>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</si>
  <si>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</si>
  <si>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</si>
  <si>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</si>
  <si>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</si>
  <si>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</si>
  <si>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</si>
  <si>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</si>
  <si>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</si>
  <si>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</si>
  <si>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</si>
  <si>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</si>
  <si>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</si>
  <si>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</si>
  <si>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</si>
  <si>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</si>
  <si>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</si>
  <si>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</si>
  <si>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</si>
  <si>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</si>
  <si>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</si>
  <si>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</si>
  <si>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</si>
  <si>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</si>
  <si>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</si>
  <si>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</si>
  <si>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</si>
  <si>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</si>
  <si>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</si>
  <si>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</si>
  <si>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</si>
  <si>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</si>
  <si>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</si>
  <si>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</si>
  <si>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</si>
  <si>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</si>
  <si>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</si>
  <si>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</si>
  <si>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</si>
  <si>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</si>
  <si>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</si>
  <si>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</si>
  <si>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</si>
  <si>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</si>
  <si>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</si>
  <si>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</si>
  <si>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</si>
  <si>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</si>
  <si>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</si>
  <si>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</si>
  <si>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</si>
  <si>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</si>
  <si>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</si>
  <si>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</si>
  <si>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</si>
  <si>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</si>
  <si>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</si>
  <si>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</si>
  <si>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</si>
  <si>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</si>
  <si>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</si>
  <si>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</si>
  <si>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</si>
  <si>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</si>
  <si>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</si>
  <si>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</si>
  <si>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</si>
  <si>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</si>
  <si>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</si>
  <si>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</si>
  <si>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</si>
  <si>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</si>
  <si>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</si>
  <si>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</si>
  <si>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</si>
  <si>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</si>
  <si>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</si>
  <si>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</si>
  <si>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</si>
  <si>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</si>
  <si>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</si>
  <si>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</si>
  <si>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</si>
  <si>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</si>
  <si>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</si>
  <si>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</si>
  <si>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</si>
  <si>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</si>
  <si>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</si>
  <si>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</si>
  <si>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</si>
  <si>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</si>
  <si>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</si>
  <si>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</si>
  <si>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</si>
  <si>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</si>
  <si>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</si>
  <si>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</si>
  <si>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</si>
  <si>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</si>
  <si>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</si>
  <si>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</si>
  <si>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</si>
  <si>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</si>
  <si>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</si>
  <si>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</si>
  <si>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</si>
  <si>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</si>
  <si>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</si>
  <si>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</si>
  <si>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</si>
  <si>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</si>
  <si>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</si>
  <si>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</si>
  <si>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</si>
  <si>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</si>
  <si>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</si>
  <si>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</si>
  <si>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</si>
  <si>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</si>
  <si>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</si>
  <si>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</si>
  <si>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</si>
  <si>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</si>
  <si>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</si>
  <si>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</si>
  <si>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</si>
  <si>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</si>
  <si>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</si>
  <si>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</si>
  <si>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</si>
  <si>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</si>
  <si>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</si>
  <si>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</si>
  <si>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</si>
  <si>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</si>
  <si>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</si>
  <si>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</si>
  <si>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</si>
  <si>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</si>
  <si>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</si>
  <si>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</si>
  <si>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</si>
  <si>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</si>
  <si>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</si>
  <si>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</si>
  <si>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</si>
  <si>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</si>
  <si>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</si>
  <si>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</si>
  <si>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</si>
  <si>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</si>
  <si>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</si>
  <si>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</si>
  <si>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</si>
  <si>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</si>
  <si>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</si>
  <si>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</si>
  <si>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</si>
  <si>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</si>
  <si>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</si>
  <si>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</si>
  <si>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</si>
  <si>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</si>
  <si>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</si>
  <si>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</si>
  <si>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</si>
  <si>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</si>
  <si>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</si>
  <si>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</si>
  <si>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</si>
  <si>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</si>
  <si>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</si>
  <si>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</si>
  <si>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</si>
  <si>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</si>
  <si>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</si>
  <si>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</si>
  <si>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</si>
  <si>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</si>
  <si>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</si>
  <si>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</si>
  <si>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</si>
  <si>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</si>
  <si>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</si>
  <si>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</si>
  <si>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</si>
  <si>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</si>
  <si>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</si>
  <si>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</si>
  <si>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</si>
  <si>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</si>
  <si>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</si>
  <si>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</si>
  <si>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</si>
  <si>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</si>
  <si>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</si>
  <si>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</si>
  <si>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</si>
  <si>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</si>
  <si>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</si>
  <si>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</si>
  <si>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</si>
  <si>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</si>
  <si>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</si>
  <si>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</si>
  <si>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</si>
  <si>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</si>
  <si>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</si>
  <si>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</si>
  <si>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</si>
  <si>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</si>
  <si>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</si>
  <si>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</si>
  <si>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</si>
  <si>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</si>
  <si>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</si>
  <si>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</si>
  <si>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</si>
  <si>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</si>
  <si>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</si>
  <si>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</si>
  <si>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</si>
  <si>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</si>
  <si>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</si>
  <si>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</si>
  <si>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</si>
  <si>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</si>
  <si>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</si>
  <si>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</si>
  <si>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</si>
  <si>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</si>
  <si>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</si>
  <si>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</si>
  <si>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</si>
  <si>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</si>
  <si>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</si>
  <si>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</si>
  <si>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</si>
  <si>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</si>
  <si>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</si>
  <si>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</si>
  <si>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</si>
  <si>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</si>
  <si>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</si>
  <si>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</si>
  <si>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</si>
  <si>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</si>
  <si>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</si>
  <si>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</si>
  <si>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</si>
  <si>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</si>
  <si>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</si>
  <si>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</si>
  <si>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</si>
  <si>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</si>
  <si>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</si>
  <si>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</si>
  <si>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</si>
  <si>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</si>
  <si>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</si>
  <si>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</si>
  <si>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</si>
  <si>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</si>
  <si>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</si>
  <si>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</si>
  <si>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</si>
  <si>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</si>
  <si>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</si>
  <si>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</si>
  <si>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</si>
  <si>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</si>
  <si>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</si>
  <si>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</si>
  <si>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</si>
  <si>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</si>
  <si>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</si>
  <si>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</si>
  <si>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</si>
  <si>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</si>
  <si>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</si>
  <si>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</si>
  <si>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</si>
  <si>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</si>
  <si>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</si>
  <si>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</si>
  <si>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</si>
  <si>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</si>
  <si>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</si>
  <si>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</si>
  <si>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</si>
  <si>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</si>
  <si>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</si>
  <si>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</si>
  <si>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</si>
  <si>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</si>
  <si>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</si>
  <si>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</si>
  <si>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</si>
  <si>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</si>
  <si>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</si>
  <si>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</si>
  <si>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</si>
  <si>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</si>
  <si>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</si>
  <si>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</si>
  <si>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</si>
  <si>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</si>
  <si>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</si>
  <si>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</si>
  <si>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</si>
  <si>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</si>
  <si>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</si>
  <si>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</si>
  <si>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</si>
  <si>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</si>
  <si>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</si>
  <si>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</si>
  <si>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</si>
  <si>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</si>
  <si>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</si>
  <si>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</si>
  <si>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</si>
  <si>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</si>
  <si>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</si>
  <si>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</si>
  <si>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</si>
  <si>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</si>
  <si>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</si>
  <si>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</si>
  <si>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</si>
  <si>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</si>
  <si>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</si>
  <si>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</si>
  <si>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</si>
  <si>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</si>
  <si>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</si>
  <si>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</si>
  <si>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</si>
  <si>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</si>
  <si>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</si>
  <si>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</si>
  <si>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</si>
  <si>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</si>
  <si>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</si>
  <si>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</si>
  <si>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</si>
  <si>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</si>
  <si>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</si>
  <si>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</si>
  <si>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</si>
  <si>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</si>
  <si>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</si>
  <si>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</si>
  <si>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</si>
  <si>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</si>
  <si>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</si>
  <si>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</si>
  <si>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</si>
  <si>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</si>
  <si>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</si>
  <si>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</si>
  <si>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</si>
  <si>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</si>
  <si>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</si>
  <si>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</si>
  <si>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</si>
  <si>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</si>
  <si>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</si>
  <si>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</si>
  <si>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</si>
  <si>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</si>
  <si>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</si>
  <si>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</si>
  <si>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</si>
  <si>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</si>
  <si>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</si>
  <si>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</si>
  <si>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</si>
  <si>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</si>
  <si>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</si>
  <si>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</si>
  <si>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</si>
  <si>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</si>
  <si>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</si>
  <si>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</si>
  <si>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</si>
  <si>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</si>
  <si>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</si>
  <si>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</si>
  <si>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</si>
  <si>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</si>
  <si>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</si>
  <si>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</si>
  <si>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</si>
  <si>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</si>
  <si>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</si>
  <si>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</si>
  <si>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</si>
  <si>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</si>
  <si>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</si>
  <si>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</si>
  <si>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</si>
  <si>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</si>
  <si>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</si>
  <si>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</si>
  <si>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</si>
  <si>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</si>
  <si>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</si>
  <si>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</si>
  <si>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</si>
  <si>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</si>
  <si>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</si>
  <si>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</si>
  <si>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</si>
  <si>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</si>
  <si>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</si>
  <si>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</si>
  <si>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</si>
  <si>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</si>
  <si>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</si>
  <si>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</si>
  <si>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</si>
  <si>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</si>
  <si>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</si>
  <si>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</si>
  <si>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</si>
  <si>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</si>
  <si>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</si>
  <si>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</si>
  <si>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</si>
  <si>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</si>
  <si>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</si>
  <si>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</si>
  <si>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</si>
  <si>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</si>
  <si>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</si>
  <si>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</si>
  <si>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</si>
  <si>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</si>
  <si>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</si>
  <si>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</si>
  <si>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</si>
  <si>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</si>
  <si>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</si>
  <si>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</si>
  <si>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</si>
  <si>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</si>
  <si>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</si>
  <si>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</si>
  <si>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</si>
  <si>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</si>
  <si>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</si>
  <si>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</si>
  <si>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</si>
  <si>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</si>
  <si>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</si>
  <si>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</si>
  <si>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</si>
  <si>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</si>
  <si>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</si>
  <si>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</si>
  <si>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</si>
  <si>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</si>
  <si>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</si>
  <si>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</si>
  <si>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</si>
  <si>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</si>
  <si>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</si>
  <si>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</si>
  <si>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</si>
  <si>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</si>
  <si>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</si>
  <si>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</si>
  <si>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</si>
  <si>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</si>
  <si>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</si>
  <si>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</si>
  <si>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</si>
  <si>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</si>
  <si>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</si>
  <si>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</si>
  <si>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</si>
  <si>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</si>
  <si>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</si>
  <si>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</si>
  <si>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</si>
  <si>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</si>
  <si>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</si>
  <si>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</si>
  <si>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</si>
  <si>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</si>
  <si>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</si>
  <si>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</si>
  <si>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</si>
  <si>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</si>
  <si>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</si>
  <si>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</si>
  <si>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</si>
  <si>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</si>
  <si>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</si>
  <si>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</si>
  <si>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</si>
  <si>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</si>
  <si>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</si>
  <si>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</si>
  <si>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</si>
  <si>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</si>
  <si>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</si>
  <si>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</si>
  <si>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</si>
  <si>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</si>
  <si>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</si>
  <si>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</si>
  <si>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</si>
  <si>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</si>
  <si>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</si>
  <si>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</si>
  <si>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</si>
  <si>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</si>
  <si>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</si>
  <si>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</si>
  <si>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</si>
  <si>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</si>
  <si>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</si>
  <si>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</si>
  <si>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</si>
  <si>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</si>
  <si>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</si>
  <si>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</si>
  <si>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</si>
  <si>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</si>
  <si>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</si>
  <si>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</si>
  <si>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</si>
  <si>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</si>
  <si>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</si>
  <si>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</si>
  <si>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</si>
  <si>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</si>
  <si>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</si>
  <si>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</si>
  <si>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</si>
  <si>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</si>
  <si>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</si>
  <si>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</si>
  <si>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</si>
  <si>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</si>
  <si>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</si>
  <si>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</si>
  <si>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</si>
  <si>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</si>
  <si>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</si>
  <si>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</si>
  <si>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</si>
  <si>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</si>
  <si>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</si>
  <si>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</si>
  <si>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</si>
  <si>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</si>
  <si>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</si>
  <si>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</si>
  <si>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</si>
  <si>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</si>
  <si>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</si>
  <si>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</si>
  <si>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</si>
  <si>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</si>
  <si>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</si>
  <si>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</si>
  <si>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</si>
  <si>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</si>
  <si>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</si>
  <si>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</si>
  <si>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</si>
  <si>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</si>
  <si>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</si>
  <si>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</si>
  <si>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</si>
  <si>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</si>
  <si>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</si>
  <si>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</si>
  <si>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</si>
  <si>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</si>
  <si>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</si>
  <si>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</si>
  <si>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</si>
  <si>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</si>
  <si>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</si>
  <si>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</si>
  <si>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</si>
  <si>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</si>
  <si>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</si>
  <si>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</si>
  <si>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</si>
  <si>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</si>
  <si>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</si>
  <si>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</si>
  <si>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</si>
  <si>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</si>
  <si>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</si>
  <si>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</si>
  <si>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</si>
  <si>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</si>
  <si>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</si>
  <si>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</si>
  <si>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</si>
  <si>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</si>
  <si>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</si>
  <si>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</si>
  <si>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</si>
  <si>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</si>
  <si>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</si>
  <si>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</si>
  <si>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</si>
  <si>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</si>
  <si>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</si>
  <si>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</si>
  <si>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</si>
  <si>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</si>
  <si>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</si>
  <si>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</si>
  <si>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</si>
  <si>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</si>
  <si>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</si>
  <si>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</si>
  <si>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</si>
  <si>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</si>
  <si>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</si>
  <si>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</si>
  <si>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</si>
  <si>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</si>
  <si>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</si>
  <si>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</si>
  <si>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</si>
  <si>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</si>
  <si>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</si>
  <si>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</si>
  <si>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</si>
  <si>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</si>
  <si>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</si>
  <si>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</si>
  <si>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</si>
  <si>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</si>
  <si>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</si>
  <si>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</si>
  <si>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</si>
  <si>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</si>
  <si>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</si>
  <si>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</si>
  <si>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</si>
  <si>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</si>
  <si>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</si>
  <si>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</si>
  <si>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</si>
  <si>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</si>
  <si>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</si>
  <si>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</si>
  <si>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</si>
  <si>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</si>
  <si>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</si>
  <si>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</si>
  <si>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</si>
  <si>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</si>
  <si>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</si>
  <si>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</si>
  <si>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</si>
  <si>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</si>
  <si>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</si>
  <si>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</si>
  <si>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</si>
  <si>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</si>
  <si>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</si>
  <si>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</si>
  <si>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</si>
  <si>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</si>
  <si>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</si>
  <si>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</si>
  <si>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</si>
  <si>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</si>
  <si>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</si>
  <si>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</si>
  <si>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</si>
  <si>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</si>
  <si>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</si>
  <si>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</si>
  <si>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</si>
  <si>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</si>
  <si>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</si>
  <si>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</si>
  <si>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</si>
  <si>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</si>
  <si>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</si>
  <si>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</si>
  <si>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</si>
  <si>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</si>
  <si>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</si>
  <si>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</si>
  <si>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</si>
  <si>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</si>
  <si>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</si>
  <si>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</si>
  <si>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</si>
  <si>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</si>
  <si>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</si>
  <si>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</si>
  <si>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</si>
  <si>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</si>
  <si>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</si>
  <si>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</si>
  <si>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</si>
  <si>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</si>
  <si>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</si>
  <si>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</si>
  <si>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</si>
  <si>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</si>
  <si>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</si>
  <si>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</si>
  <si>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</si>
  <si>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</si>
  <si>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</si>
  <si>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</si>
  <si>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</si>
  <si>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</si>
  <si>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</si>
  <si>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</si>
  <si>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</si>
  <si>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</si>
  <si>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</si>
  <si>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</si>
  <si>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</si>
  <si>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</si>
  <si>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</si>
  <si>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</si>
  <si>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</si>
  <si>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</si>
  <si>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</si>
  <si>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</si>
  <si>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</si>
  <si>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</si>
  <si>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</si>
  <si>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</si>
  <si>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</si>
  <si>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</si>
  <si>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</si>
  <si>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</si>
  <si>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</si>
  <si>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</si>
  <si>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</si>
  <si>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</si>
  <si>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</si>
  <si>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</si>
  <si>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</si>
  <si>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</si>
  <si>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</si>
  <si>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</si>
  <si>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</si>
  <si>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</si>
  <si>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</si>
  <si>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</si>
  <si>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</si>
  <si>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</si>
  <si>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</si>
  <si>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</si>
  <si>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</si>
  <si>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</si>
  <si>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</si>
  <si>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</si>
  <si>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</si>
  <si>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</si>
  <si>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</si>
  <si>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</si>
  <si>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</si>
  <si>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</si>
  <si>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</si>
  <si>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</si>
  <si>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</si>
  <si>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</si>
  <si>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</si>
  <si>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</si>
  <si>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</si>
  <si>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</si>
  <si>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</si>
  <si>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</si>
  <si>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</si>
  <si>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</si>
  <si>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</si>
  <si>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</si>
  <si>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</si>
  <si>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</si>
  <si>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</si>
  <si>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</si>
  <si>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</si>
  <si>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</si>
  <si>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</si>
  <si>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</si>
  <si>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</si>
  <si>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</si>
  <si>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</si>
  <si>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</si>
  <si>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</si>
  <si>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</si>
  <si>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</si>
  <si>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</si>
  <si>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</si>
  <si>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</si>
  <si>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</si>
  <si>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</si>
  <si>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</si>
  <si>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</si>
  <si>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</si>
  <si>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</si>
  <si>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</si>
  <si>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</si>
  <si>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</si>
  <si>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</si>
  <si>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</si>
  <si>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</si>
  <si>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</si>
  <si>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</si>
  <si>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</si>
  <si>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</si>
  <si>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</si>
  <si>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</si>
  <si>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</si>
  <si>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</si>
  <si>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</si>
  <si>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</si>
  <si>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</si>
  <si>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</si>
  <si>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</si>
  <si>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</si>
  <si>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</si>
  <si>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</si>
  <si>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</si>
  <si>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</si>
  <si>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</si>
  <si>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</si>
  <si>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</si>
  <si>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</si>
  <si>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</si>
  <si>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</si>
  <si>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</si>
  <si>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</si>
  <si>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</si>
  <si>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</si>
  <si>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</si>
  <si>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</si>
  <si>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</si>
  <si>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</si>
  <si>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</si>
  <si>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</si>
  <si>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</si>
  <si>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</si>
  <si>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</si>
  <si>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</si>
  <si>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</si>
  <si>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</si>
  <si>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</si>
  <si>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</si>
  <si>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</si>
  <si>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</si>
  <si>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</si>
  <si>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</si>
  <si>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</si>
  <si>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</si>
  <si>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</si>
  <si>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</si>
  <si>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</si>
  <si>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</si>
  <si>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</si>
  <si>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</si>
  <si>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</si>
  <si>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</si>
  <si>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</si>
  <si>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</si>
  <si>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</si>
  <si>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</si>
  <si>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</si>
  <si>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</si>
  <si>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</si>
  <si>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</si>
  <si>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</si>
  <si>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</si>
  <si>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</si>
  <si>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</si>
  <si>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</si>
  <si>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</si>
  <si>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</si>
  <si>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</si>
  <si>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</si>
  <si>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</si>
  <si>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</si>
  <si>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</si>
  <si>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</si>
  <si>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</si>
  <si>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</si>
  <si>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</si>
  <si>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</si>
  <si>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</si>
  <si>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</si>
  <si>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</si>
  <si>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</si>
  <si>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</si>
  <si>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</si>
  <si>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</si>
  <si>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</si>
  <si>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</si>
  <si>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</si>
  <si>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</si>
  <si>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</si>
  <si>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</si>
  <si>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</si>
  <si>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</si>
  <si>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</si>
  <si>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</si>
  <si>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</si>
  <si>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</si>
  <si>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</si>
  <si>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</si>
  <si>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</si>
  <si>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</si>
  <si>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</si>
  <si>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</si>
  <si>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</si>
  <si>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</si>
  <si>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</si>
  <si>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</si>
  <si>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</si>
  <si>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</si>
  <si>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</si>
  <si>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</si>
  <si>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</si>
  <si>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</si>
  <si>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</si>
  <si>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</si>
  <si>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</si>
  <si>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</si>
  <si>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</si>
  <si>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</si>
  <si>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</si>
  <si>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</si>
  <si>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</si>
  <si>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</si>
  <si>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</si>
  <si>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</si>
  <si>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</si>
  <si>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</si>
  <si>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</si>
  <si>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</si>
  <si>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</si>
  <si>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</si>
  <si>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</si>
  <si>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</si>
  <si>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</si>
  <si>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</si>
  <si>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</si>
  <si>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</si>
  <si>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</si>
  <si>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</si>
  <si>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</si>
  <si>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</si>
  <si>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</si>
  <si>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</si>
  <si>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</si>
  <si>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</si>
  <si>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</si>
  <si>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</si>
  <si>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</si>
  <si>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</si>
  <si>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</si>
  <si>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</si>
  <si>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</si>
  <si>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</si>
  <si>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</si>
  <si>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</si>
  <si>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</si>
  <si>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</si>
  <si>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</si>
  <si>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</si>
  <si>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</si>
  <si>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</si>
  <si>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</si>
  <si>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</si>
  <si>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</si>
  <si>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</si>
  <si>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</si>
  <si>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</si>
  <si>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</si>
  <si>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</si>
  <si>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</si>
  <si>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</si>
  <si>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</si>
  <si>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</si>
  <si>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</si>
  <si>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</si>
  <si>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</si>
  <si>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</si>
  <si>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</si>
  <si>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</si>
  <si>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</si>
  <si>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</si>
  <si>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</si>
  <si>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</si>
  <si>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</si>
  <si>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</si>
  <si>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</si>
  <si>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</si>
  <si>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</si>
  <si>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</si>
  <si>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</si>
  <si>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</si>
  <si>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</si>
  <si>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</si>
  <si>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</si>
  <si>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</si>
  <si>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</si>
  <si>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</si>
  <si>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</si>
  <si>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</si>
  <si>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</si>
  <si>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</si>
  <si>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</si>
  <si>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</si>
  <si>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</si>
  <si>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</si>
  <si>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</si>
  <si>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</si>
  <si>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</si>
  <si>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</si>
  <si>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</si>
  <si>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</si>
  <si>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</si>
  <si>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</si>
  <si>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</si>
  <si>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</si>
  <si>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</si>
  <si>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</si>
  <si>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</si>
  <si>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</si>
  <si>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</si>
  <si>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</si>
  <si>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</si>
  <si>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</si>
  <si>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</si>
  <si>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</si>
  <si>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</si>
  <si>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</si>
  <si>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</si>
  <si>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</si>
  <si>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</si>
  <si>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</si>
  <si>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</si>
  <si>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</si>
  <si>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</si>
  <si>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</si>
  <si>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</si>
  <si>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</si>
  <si>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</si>
  <si>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</si>
  <si>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</si>
  <si>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</si>
  <si>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</si>
  <si>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</si>
  <si>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</si>
  <si>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</si>
  <si>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</si>
  <si>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</si>
  <si>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</si>
  <si>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</si>
  <si>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</si>
  <si>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</si>
  <si>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</si>
  <si>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</si>
  <si>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</si>
  <si>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</si>
  <si>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</si>
  <si>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</si>
  <si>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</si>
  <si>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</si>
  <si>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</si>
  <si>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</si>
  <si>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</si>
  <si>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</si>
  <si>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</si>
  <si>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</si>
  <si>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</si>
  <si>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</si>
  <si>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</si>
  <si>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</si>
  <si>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</si>
  <si>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</si>
  <si>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</si>
  <si>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</si>
  <si>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</si>
  <si>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</si>
  <si>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</si>
  <si>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</si>
  <si>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</si>
  <si>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</si>
  <si>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</si>
  <si>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</si>
  <si>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</si>
  <si>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</si>
  <si>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</si>
  <si>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</si>
  <si>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</si>
  <si>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</si>
  <si>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</si>
  <si>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</si>
  <si>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</si>
  <si>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</si>
  <si>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</si>
  <si>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</si>
  <si>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</si>
  <si>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</si>
  <si>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</si>
  <si>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</si>
  <si>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</si>
  <si>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</si>
  <si>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</si>
  <si>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</si>
  <si>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</si>
  <si>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</si>
  <si>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</si>
  <si>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</si>
  <si>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</si>
  <si>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</si>
  <si>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</si>
  <si>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</si>
  <si>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</si>
  <si>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</si>
  <si>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</si>
  <si>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</si>
  <si>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</si>
  <si>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</si>
  <si>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</si>
  <si>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</si>
  <si>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</si>
  <si>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</si>
  <si>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</si>
  <si>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</si>
  <si>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</si>
  <si>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</si>
  <si>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</si>
  <si>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</si>
  <si>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</si>
  <si>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</si>
  <si>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</si>
  <si>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</si>
  <si>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</si>
  <si>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</si>
  <si>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</si>
  <si>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</si>
  <si>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</si>
  <si>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</si>
  <si>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</si>
  <si>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</si>
  <si>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</si>
  <si>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</si>
  <si>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</si>
  <si>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</si>
  <si>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</si>
  <si>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</si>
  <si>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</si>
  <si>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</si>
  <si>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</si>
  <si>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</si>
  <si>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</si>
  <si>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</si>
  <si>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</si>
  <si>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</si>
  <si>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</si>
  <si>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</si>
  <si>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</si>
  <si>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</si>
  <si>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</si>
  <si>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</si>
  <si>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</si>
  <si>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</si>
  <si>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</si>
  <si>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</si>
  <si>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</si>
  <si>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</si>
  <si>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</si>
  <si>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</si>
  <si>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</si>
  <si>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</si>
  <si>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</si>
  <si>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</si>
  <si>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</si>
  <si>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</si>
  <si>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</si>
  <si>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</si>
  <si>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</si>
  <si>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</si>
  <si>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</si>
  <si>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</si>
  <si>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</si>
  <si>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</si>
  <si>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</si>
  <si>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</si>
  <si>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</si>
  <si>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</si>
  <si>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</si>
  <si>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</si>
  <si>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</si>
  <si>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</si>
  <si>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</si>
  <si>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</si>
  <si>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</si>
  <si>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</si>
  <si>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</si>
  <si>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</si>
  <si>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</si>
  <si>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</si>
  <si>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</si>
  <si>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</si>
  <si>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</si>
  <si>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</si>
  <si>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</si>
  <si>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</si>
  <si>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</si>
  <si>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</si>
  <si>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</si>
  <si>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</si>
  <si>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</si>
  <si>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</si>
  <si>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</si>
  <si>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</si>
  <si>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</si>
  <si>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</si>
  <si>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</si>
  <si>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</si>
  <si>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</si>
  <si>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</si>
  <si>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</si>
  <si>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</si>
  <si>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</si>
  <si>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</si>
  <si>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</si>
  <si>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</si>
  <si>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</si>
  <si>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</si>
  <si>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</si>
  <si>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</si>
  <si>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</si>
  <si>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</si>
  <si>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</si>
  <si>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</si>
  <si>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</si>
  <si>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</si>
  <si>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</si>
  <si>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</si>
  <si>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</si>
  <si>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</si>
  <si>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</si>
  <si>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</si>
  <si>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</si>
  <si>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</si>
  <si>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</si>
  <si>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</si>
  <si>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</si>
  <si>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</si>
  <si>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</si>
  <si>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</si>
  <si>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</si>
  <si>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</si>
  <si>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</si>
  <si>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</si>
  <si>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</si>
  <si>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</si>
  <si>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</si>
  <si>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</si>
  <si>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</si>
  <si>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</si>
  <si>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</si>
  <si>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</si>
  <si>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</si>
  <si>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</si>
  <si>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</si>
  <si>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</si>
  <si>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</si>
  <si>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</si>
  <si>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</si>
  <si>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</si>
  <si>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</si>
  <si>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</si>
  <si>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</si>
  <si>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</si>
  <si>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</si>
  <si>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</si>
  <si>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</si>
  <si>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</si>
  <si>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</si>
  <si>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</si>
  <si>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</si>
  <si>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</si>
  <si>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</si>
  <si>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</si>
  <si>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</si>
  <si>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</si>
  <si>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</si>
  <si>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</si>
  <si>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</si>
  <si>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</si>
  <si>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</si>
  <si>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</si>
  <si>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</si>
  <si>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</si>
  <si>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</si>
  <si>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</si>
  <si>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</si>
  <si>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</si>
  <si>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</si>
  <si>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</si>
  <si>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</si>
  <si>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</si>
  <si>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</si>
  <si>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</si>
  <si>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</si>
  <si>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</si>
  <si>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</si>
  <si>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</si>
  <si>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</si>
  <si>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</si>
  <si>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</si>
  <si>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</si>
  <si>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</si>
  <si>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</si>
  <si>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</si>
  <si>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</si>
  <si>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</si>
  <si>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</si>
  <si>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</si>
  <si>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</si>
  <si>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</si>
  <si>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</si>
  <si>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</si>
  <si>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</si>
  <si>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</si>
  <si>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</si>
  <si>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</si>
  <si>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</si>
  <si>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</si>
  <si>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</si>
  <si>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</si>
  <si>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</si>
  <si>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</si>
  <si>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</si>
  <si>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</si>
  <si>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</si>
  <si>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</si>
  <si>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</si>
  <si>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</si>
  <si>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</si>
  <si>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</si>
  <si>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</si>
  <si>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</si>
  <si>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</si>
  <si>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</si>
  <si>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</si>
  <si>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</si>
  <si>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</si>
  <si>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</si>
  <si>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</si>
  <si>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</si>
  <si>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</si>
  <si>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</si>
  <si>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</si>
  <si>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</si>
  <si>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</si>
  <si>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</si>
  <si>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</si>
  <si>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</si>
  <si>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</si>
  <si>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</si>
  <si>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</si>
  <si>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</si>
  <si>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</si>
  <si>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</si>
  <si>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</si>
  <si>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</si>
  <si>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</si>
  <si>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</si>
  <si>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</si>
  <si>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</si>
  <si>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</si>
  <si>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</si>
  <si>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</si>
  <si>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</si>
  <si>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</si>
  <si>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</si>
  <si>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</si>
  <si>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</si>
  <si>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</si>
  <si>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</si>
  <si>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</si>
  <si>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</si>
  <si>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</si>
  <si>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</si>
  <si>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</si>
  <si>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</si>
  <si>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</si>
  <si>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</si>
  <si>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</si>
  <si>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</si>
  <si>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</si>
  <si>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</si>
  <si>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</si>
  <si>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</si>
  <si>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</si>
  <si>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</si>
  <si>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</si>
  <si>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</si>
  <si>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</si>
  <si>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</si>
  <si>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</si>
  <si>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</si>
  <si>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</si>
  <si>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</si>
  <si>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</si>
  <si>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</si>
  <si>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</si>
  <si>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</si>
  <si>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</si>
  <si>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</si>
  <si>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</si>
  <si>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</si>
  <si>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</si>
  <si>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</si>
  <si>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</si>
  <si>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</si>
  <si>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</si>
  <si>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</si>
  <si>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</si>
  <si>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</si>
  <si>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</si>
  <si>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</si>
  <si>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</si>
  <si>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</si>
  <si>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</si>
  <si>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</si>
  <si>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</si>
  <si>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</si>
  <si>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</si>
  <si>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</si>
  <si>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</si>
  <si>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</si>
  <si>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</si>
  <si>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</si>
  <si>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</si>
  <si>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</si>
  <si>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</si>
  <si>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</si>
  <si>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</si>
  <si>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</si>
  <si>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</si>
  <si>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</si>
  <si>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</si>
  <si>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</si>
  <si>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</si>
  <si>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</si>
  <si>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</si>
  <si>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</si>
  <si>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</si>
  <si>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</si>
  <si>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</si>
  <si>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</si>
  <si>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</si>
  <si>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</si>
  <si>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</si>
  <si>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</si>
  <si>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</si>
  <si>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</si>
  <si>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</si>
  <si>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</si>
  <si>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</si>
  <si>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</si>
  <si>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</si>
  <si>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</si>
  <si>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</si>
  <si>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</si>
  <si>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</si>
  <si>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</si>
  <si>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</si>
  <si>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</si>
  <si>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</si>
  <si>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</si>
  <si>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</si>
  <si>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</si>
  <si>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</si>
  <si>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</si>
  <si>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</si>
  <si>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</si>
  <si>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</si>
  <si>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</si>
  <si>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</si>
  <si>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</si>
  <si>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</si>
  <si>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</si>
  <si>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</si>
  <si>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</si>
  <si>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</si>
  <si>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</si>
  <si>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</si>
  <si>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</si>
  <si>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</si>
  <si>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</si>
  <si>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</si>
  <si>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</si>
  <si>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</si>
  <si>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</si>
  <si>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</si>
  <si>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</si>
  <si>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</si>
  <si>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</si>
  <si>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</si>
  <si>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</si>
  <si>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</si>
  <si>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</si>
  <si>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</si>
  <si>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</si>
  <si>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</si>
  <si>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</si>
  <si>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</si>
  <si>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</si>
  <si>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</si>
  <si>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</si>
  <si>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</si>
  <si>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</si>
  <si>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</si>
  <si>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</si>
  <si>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</si>
  <si>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</si>
  <si>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</si>
  <si>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</si>
  <si>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</si>
  <si>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</si>
  <si>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</si>
  <si>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</si>
  <si>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</si>
  <si>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</si>
  <si>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</si>
  <si>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</si>
  <si>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</si>
  <si>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</si>
  <si>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</si>
  <si>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</si>
  <si>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</si>
  <si>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</si>
  <si>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</si>
  <si>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</si>
  <si>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</si>
  <si>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</si>
  <si>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</si>
  <si>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</si>
  <si>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</si>
  <si>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</si>
  <si>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</si>
  <si>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</si>
  <si>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</si>
  <si>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</si>
  <si>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</si>
  <si>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</si>
  <si>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</si>
  <si>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</si>
  <si>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</si>
  <si>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</si>
  <si>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</si>
  <si>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</si>
  <si>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</si>
  <si>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</si>
  <si>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</si>
  <si>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</si>
  <si>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</si>
  <si>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</si>
  <si>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</si>
  <si>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</si>
  <si>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</si>
  <si>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</si>
  <si>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</si>
  <si>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</si>
  <si>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</si>
  <si>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</si>
  <si>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</si>
  <si>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</si>
  <si>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</si>
  <si>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</si>
  <si>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</si>
  <si>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</si>
  <si>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</si>
  <si>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</si>
  <si>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</si>
  <si>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</si>
  <si>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</si>
  <si>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</si>
  <si>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</si>
  <si>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</si>
  <si>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</si>
  <si>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</si>
  <si>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</si>
  <si>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</si>
  <si>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</si>
  <si>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</si>
  <si>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</si>
  <si>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</si>
  <si>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</si>
  <si>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</si>
  <si>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</si>
  <si>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</si>
  <si>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</si>
  <si>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</si>
  <si>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</si>
  <si>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</si>
  <si>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</si>
  <si>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</si>
  <si>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</si>
  <si>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</si>
  <si>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</si>
  <si>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</si>
  <si>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</si>
  <si>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</si>
  <si>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</si>
  <si>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</si>
  <si>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</si>
  <si>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</si>
  <si>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</si>
  <si>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</si>
  <si>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</si>
  <si>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</si>
  <si>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</si>
  <si>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</si>
  <si>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</si>
  <si>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</si>
  <si>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</si>
  <si>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</si>
  <si>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</si>
  <si>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</si>
  <si>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</si>
  <si>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</si>
  <si>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</si>
  <si>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</si>
  <si>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</si>
  <si>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</si>
  <si>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</si>
  <si>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</si>
  <si>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</si>
  <si>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</si>
  <si>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</si>
  <si>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</si>
  <si>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</si>
  <si>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</si>
  <si>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</si>
  <si>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</si>
  <si>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</si>
  <si>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</si>
  <si>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</si>
  <si>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</si>
  <si>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</si>
  <si>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</si>
  <si>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</si>
  <si>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</si>
  <si>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</si>
  <si>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</si>
  <si>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</si>
  <si>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</si>
  <si>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</si>
  <si>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</si>
  <si>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</si>
  <si>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</si>
  <si>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</si>
  <si>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</si>
  <si>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</si>
  <si>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</si>
  <si>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</si>
  <si>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</si>
  <si>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</si>
  <si>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</si>
  <si>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</si>
  <si>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</si>
  <si>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</si>
  <si>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</si>
  <si>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</si>
  <si>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</si>
  <si>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</si>
  <si>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</si>
  <si>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</si>
  <si>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</si>
  <si>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</si>
  <si>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</si>
  <si>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</si>
  <si>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</si>
  <si>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</si>
  <si>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</si>
  <si>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</si>
  <si>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</si>
  <si>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</si>
  <si>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</si>
  <si>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</si>
  <si>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</si>
  <si>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</si>
  <si>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</si>
  <si>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</si>
  <si>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</si>
  <si>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</si>
  <si>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</si>
  <si>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</si>
  <si>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</si>
  <si>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</si>
  <si>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</si>
  <si>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</si>
  <si>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</si>
  <si>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</si>
  <si>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</si>
  <si>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</si>
  <si>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</si>
  <si>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</si>
  <si>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</si>
  <si>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</si>
  <si>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</si>
  <si>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</si>
  <si>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</si>
  <si>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</si>
  <si>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</si>
  <si>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</si>
  <si>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</si>
  <si>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</si>
  <si>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</si>
  <si>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</si>
  <si>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</si>
  <si>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</si>
  <si>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</si>
  <si>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</si>
  <si>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</si>
  <si>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</si>
  <si>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</si>
  <si>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</si>
  <si>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</si>
  <si>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</si>
  <si>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</si>
  <si>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</si>
  <si>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</si>
  <si>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</si>
  <si>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</si>
  <si>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</si>
  <si>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</si>
  <si>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</si>
  <si>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</si>
  <si>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</si>
  <si>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</si>
  <si>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</si>
  <si>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</si>
  <si>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</si>
  <si>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</si>
  <si>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</si>
  <si>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</si>
  <si>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</si>
  <si>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</si>
  <si>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</si>
  <si>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</si>
  <si>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</si>
  <si>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</si>
  <si>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</si>
  <si>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</si>
  <si>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</si>
  <si>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</si>
  <si>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</si>
  <si>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</si>
  <si>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</si>
  <si>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</si>
  <si>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</si>
  <si>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</si>
  <si>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</si>
  <si>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</si>
  <si>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</si>
  <si>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</si>
  <si>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</si>
  <si>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</si>
  <si>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</si>
  <si>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</si>
  <si>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</si>
  <si>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</si>
  <si>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</si>
  <si>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</si>
  <si>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</si>
  <si>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</si>
  <si>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</si>
  <si>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</si>
  <si>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</si>
  <si>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</si>
  <si>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</si>
  <si>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</si>
  <si>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</si>
  <si>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</si>
  <si>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</si>
  <si>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</si>
  <si>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</si>
  <si>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</si>
  <si>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</si>
  <si>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</si>
  <si>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</si>
  <si>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</si>
  <si>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</si>
  <si>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</si>
  <si>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</si>
  <si>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</si>
  <si>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</si>
  <si>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</si>
  <si>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</si>
  <si>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</si>
  <si>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</si>
  <si>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</si>
  <si>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</si>
  <si>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</si>
  <si>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</si>
  <si>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</si>
  <si>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</si>
  <si>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</si>
  <si>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</si>
  <si>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</si>
  <si>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</si>
  <si>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</si>
  <si>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</si>
  <si>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</si>
  <si>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</si>
  <si>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</si>
  <si>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</si>
  <si>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</si>
  <si>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</si>
  <si>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</si>
  <si>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</si>
  <si>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</si>
  <si>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</si>
  <si>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</si>
  <si>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</si>
  <si>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</si>
  <si>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</si>
  <si>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</si>
  <si>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</si>
  <si>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</si>
  <si>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</si>
  <si>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</si>
  <si>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</si>
  <si>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</si>
  <si>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</si>
  <si>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</si>
  <si>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</si>
  <si>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</si>
  <si>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</si>
  <si>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</si>
  <si>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</si>
  <si>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</si>
  <si>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</si>
  <si>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</si>
  <si>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</si>
  <si>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</si>
  <si>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</si>
  <si>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</si>
  <si>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</si>
  <si>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</si>
  <si>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</si>
  <si>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</si>
  <si>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</si>
  <si>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</si>
  <si>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</si>
  <si>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</si>
  <si>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</si>
  <si>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</si>
  <si>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</si>
  <si>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</si>
  <si>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</si>
  <si>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</si>
  <si>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</si>
  <si>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</si>
  <si>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</si>
  <si>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</si>
  <si>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</si>
  <si>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</si>
  <si>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</si>
  <si>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</si>
  <si>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</si>
  <si>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</si>
  <si>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</si>
  <si>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</si>
  <si>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</si>
  <si>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</si>
  <si>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</si>
  <si>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</si>
  <si>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</si>
  <si>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</si>
  <si>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</si>
  <si>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</si>
  <si>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</si>
  <si>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</si>
  <si>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</si>
  <si>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</si>
  <si>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</si>
  <si>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</si>
  <si>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</si>
  <si>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</si>
  <si>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</si>
  <si>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</si>
  <si>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</si>
  <si>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</si>
  <si>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</si>
  <si>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</si>
  <si>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</si>
  <si>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</si>
  <si>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</si>
  <si>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</si>
  <si>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</si>
  <si>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</si>
  <si>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</si>
  <si>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</si>
  <si>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</si>
  <si>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</si>
  <si>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</si>
  <si>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</si>
  <si>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</si>
  <si>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</si>
  <si>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</si>
  <si>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</si>
  <si>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</si>
  <si>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</si>
  <si>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</si>
  <si>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</si>
  <si>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</si>
  <si>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</si>
  <si>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</si>
  <si>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</si>
  <si>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</si>
  <si>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</si>
  <si>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</si>
  <si>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</si>
  <si>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</si>
  <si>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</si>
  <si>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</si>
  <si>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</si>
  <si>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</si>
  <si>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</si>
  <si>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</si>
  <si>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</si>
  <si>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</si>
  <si>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</si>
  <si>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</si>
  <si>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</si>
  <si>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</si>
  <si>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</si>
  <si>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</si>
  <si>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</si>
  <si>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</si>
  <si>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</si>
  <si>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</si>
  <si>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</si>
  <si>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</si>
  <si>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</si>
  <si>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</si>
  <si>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</si>
  <si>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</si>
  <si>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</si>
  <si>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</si>
  <si>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</si>
  <si>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</si>
  <si>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</si>
  <si>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</si>
  <si>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</si>
  <si>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</si>
  <si>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</si>
  <si>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</si>
  <si>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</si>
  <si>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</si>
  <si>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</si>
  <si>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</si>
  <si>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</si>
  <si>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</si>
  <si>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</si>
  <si>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</si>
  <si>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</si>
  <si>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</si>
  <si>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</si>
  <si>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</si>
  <si>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</si>
  <si>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</si>
  <si>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</si>
  <si>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</si>
  <si>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</si>
  <si>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</si>
  <si>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</si>
  <si>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</si>
  <si>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</si>
  <si>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</si>
  <si>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</si>
  <si>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</si>
  <si>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</si>
  <si>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</si>
  <si>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</si>
  <si>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</si>
  <si>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</si>
  <si>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</si>
  <si>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</si>
  <si>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</si>
  <si>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</si>
  <si>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</si>
  <si>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</si>
  <si>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</si>
  <si>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</si>
  <si>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</si>
  <si>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</si>
  <si>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</si>
  <si>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</si>
  <si>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</si>
  <si>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</si>
  <si>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</si>
  <si>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</si>
  <si>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</si>
  <si>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</si>
  <si>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</si>
  <si>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</si>
  <si>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</si>
  <si>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</si>
  <si>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</si>
  <si>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</si>
  <si>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</si>
  <si>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</si>
  <si>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</si>
  <si>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</si>
  <si>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</si>
  <si>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</si>
  <si>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</si>
  <si>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</si>
  <si>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</si>
  <si>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</si>
  <si>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</si>
  <si>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</si>
  <si>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</si>
  <si>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</si>
  <si>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</si>
  <si>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</si>
  <si>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</si>
  <si>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</si>
  <si>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</si>
  <si>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</si>
  <si>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</si>
  <si>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</si>
  <si>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</si>
  <si>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</si>
  <si>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</si>
  <si>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</si>
  <si>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</si>
  <si>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</si>
  <si>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</si>
  <si>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</si>
  <si>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</si>
  <si>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</si>
  <si>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</si>
  <si>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</si>
  <si>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</si>
  <si>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</si>
  <si>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</si>
  <si>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</si>
  <si>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</si>
  <si>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</si>
  <si>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</si>
  <si>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</si>
  <si>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</si>
  <si>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</si>
  <si>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</si>
  <si>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</si>
  <si>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</si>
  <si>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</si>
  <si>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</si>
  <si>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</si>
  <si>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</si>
  <si>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</si>
  <si>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</si>
  <si>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</si>
  <si>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</si>
  <si>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</si>
  <si>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</si>
  <si>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</si>
  <si>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</si>
  <si>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</si>
  <si>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</si>
  <si>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</si>
  <si>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</si>
  <si>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</si>
  <si>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</si>
  <si>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</si>
  <si>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</si>
  <si>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</si>
  <si>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</si>
  <si>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</si>
  <si>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</si>
  <si>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</si>
  <si>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</si>
  <si>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</si>
  <si>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</si>
  <si>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</si>
  <si>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</si>
  <si>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</si>
  <si>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</si>
  <si>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</si>
  <si>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</si>
  <si>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</si>
  <si>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</si>
  <si>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</si>
  <si>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</si>
  <si>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</si>
  <si>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</si>
  <si>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</si>
  <si>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</si>
  <si>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</si>
  <si>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</si>
  <si>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</si>
  <si>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</si>
  <si>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</si>
  <si>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</si>
  <si>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</si>
  <si>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</si>
  <si>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</si>
  <si>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</si>
  <si>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</si>
  <si>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</si>
  <si>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</si>
  <si>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</si>
  <si>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</si>
  <si>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</si>
  <si>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</si>
  <si>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</si>
  <si>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</si>
  <si>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</si>
  <si>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</si>
  <si>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</si>
  <si>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</si>
  <si>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</si>
  <si>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</si>
  <si>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</si>
  <si>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</si>
  <si>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</si>
  <si>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</si>
  <si>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</si>
  <si>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</si>
  <si>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</si>
  <si>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</si>
  <si>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</si>
  <si>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</si>
  <si>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</si>
  <si>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</si>
  <si>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</si>
  <si>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</si>
  <si>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</si>
  <si>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</si>
  <si>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</si>
  <si>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</si>
  <si>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</si>
  <si>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</si>
  <si>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</si>
  <si>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</si>
  <si>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</si>
  <si>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</si>
  <si>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</si>
  <si>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</si>
  <si>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</si>
  <si>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</si>
  <si>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</si>
  <si>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</si>
  <si>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</si>
  <si>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</si>
  <si>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</si>
  <si>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</si>
  <si>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</si>
  <si>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</si>
  <si>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</si>
  <si>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</si>
  <si>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</si>
  <si>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</si>
  <si>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</si>
  <si>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</si>
  <si>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</si>
  <si>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</si>
  <si>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</si>
  <si>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</si>
  <si>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</si>
  <si>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</si>
  <si>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</si>
  <si>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</si>
  <si>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</si>
  <si>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</si>
  <si>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</si>
  <si>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</si>
  <si>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</si>
  <si>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</si>
  <si>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</si>
  <si>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</si>
  <si>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</si>
  <si>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</si>
  <si>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</si>
  <si>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</si>
  <si>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</si>
  <si>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</si>
  <si>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</si>
  <si>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</si>
  <si>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</si>
  <si>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</si>
  <si>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</si>
  <si>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</si>
  <si>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</si>
  <si>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</si>
  <si>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</si>
  <si>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</si>
  <si>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</si>
  <si>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</si>
  <si>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</si>
  <si>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</si>
  <si>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</si>
  <si>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</si>
  <si>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</si>
  <si>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</si>
  <si>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</si>
  <si>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</si>
  <si>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</si>
  <si>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</si>
  <si>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</si>
  <si>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</si>
  <si>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</si>
  <si>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</si>
  <si>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</si>
  <si>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</si>
  <si>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</si>
  <si>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</si>
  <si>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</si>
  <si>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</si>
  <si>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</si>
  <si>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</si>
  <si>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</si>
  <si>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</si>
  <si>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</si>
  <si>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</si>
  <si>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</si>
  <si>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</si>
  <si>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</si>
  <si>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</si>
  <si>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</si>
  <si>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</si>
  <si>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</si>
  <si>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</si>
  <si>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</si>
  <si>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</si>
  <si>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</si>
  <si>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</si>
  <si>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</si>
  <si>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</si>
  <si>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</si>
  <si>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</si>
  <si>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</si>
  <si>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</si>
  <si>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</si>
  <si>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</si>
  <si>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</si>
  <si>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</si>
  <si>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</si>
  <si>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</si>
  <si>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</si>
  <si>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</si>
  <si>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</si>
  <si>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</si>
  <si>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</si>
  <si>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</si>
  <si>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</si>
  <si>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</si>
  <si>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</si>
  <si>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</si>
  <si>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</si>
  <si>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</si>
  <si>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</si>
  <si>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</si>
  <si>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</si>
  <si>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</si>
  <si>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</si>
  <si>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</si>
  <si>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</si>
  <si>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</si>
  <si>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</si>
  <si>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</si>
  <si>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</si>
  <si>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</si>
  <si>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</si>
  <si>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</si>
  <si>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</si>
  <si>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</si>
  <si>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</si>
  <si>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</si>
  <si>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</si>
  <si>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</si>
  <si>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</si>
  <si>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</si>
  <si>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</si>
  <si>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</si>
  <si>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</si>
  <si>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</si>
  <si>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</si>
  <si>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</si>
  <si>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</si>
  <si>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</si>
  <si>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</si>
  <si>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</si>
  <si>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</si>
  <si>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</si>
  <si>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</si>
  <si>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</si>
  <si>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</si>
  <si>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</si>
  <si>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</si>
  <si>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</si>
  <si>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</si>
  <si>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</si>
  <si>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</si>
  <si>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</si>
  <si>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</si>
  <si>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</si>
  <si>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</si>
  <si>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</si>
  <si>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</si>
  <si>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</si>
  <si>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</si>
  <si>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</si>
  <si>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</si>
  <si>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</si>
  <si>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</si>
  <si>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</si>
  <si>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</si>
  <si>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</si>
  <si>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</si>
  <si>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</si>
  <si>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</si>
  <si>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</si>
  <si>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</si>
  <si>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</si>
  <si>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</si>
  <si>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</si>
  <si>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</si>
  <si>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</si>
  <si>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</si>
  <si>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</si>
  <si>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</si>
  <si>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</si>
  <si>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</si>
  <si>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</si>
  <si>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</si>
  <si>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</si>
  <si>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</si>
  <si>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</si>
  <si>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</si>
  <si>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</si>
  <si>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</si>
  <si>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</si>
  <si>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</si>
  <si>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</si>
  <si>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</si>
  <si>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</si>
  <si>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</si>
  <si>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</si>
  <si>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</si>
  <si>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</si>
  <si>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</si>
  <si>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</si>
  <si>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</si>
  <si>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</si>
  <si>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</si>
  <si>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</si>
  <si>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</si>
  <si>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</si>
  <si>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</si>
  <si>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</si>
  <si>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</si>
  <si>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</si>
  <si>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</si>
  <si>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</si>
  <si>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</si>
  <si>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</si>
  <si>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</si>
  <si>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</si>
  <si>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</si>
  <si>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</si>
  <si>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</si>
  <si>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</si>
  <si>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</si>
  <si>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</si>
  <si>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</si>
  <si>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</si>
  <si>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</si>
  <si>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</si>
  <si>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</si>
  <si>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</si>
  <si>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</si>
  <si>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</si>
  <si>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</si>
  <si>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</si>
  <si>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</si>
  <si>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</si>
  <si>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</si>
  <si>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</si>
  <si>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</si>
  <si>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</si>
  <si>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</si>
  <si>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</si>
  <si>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</si>
  <si>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</si>
  <si>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</si>
  <si>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</si>
  <si>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</si>
  <si>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</si>
  <si>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</si>
  <si>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</si>
  <si>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</si>
  <si>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</si>
  <si>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</si>
  <si>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</si>
  <si>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</si>
  <si>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</si>
  <si>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</si>
  <si>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</si>
  <si>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</si>
  <si>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</si>
  <si>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</si>
  <si>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</si>
  <si>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</si>
  <si>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</si>
  <si>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</si>
  <si>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</si>
  <si>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</si>
  <si>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</si>
  <si>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</si>
  <si>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</si>
  <si>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</si>
  <si>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</si>
  <si>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</si>
  <si>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</si>
  <si>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</si>
  <si>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</si>
  <si>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</si>
  <si>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</si>
  <si>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</si>
  <si>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</si>
  <si>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</si>
  <si>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</si>
  <si>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</si>
  <si>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</si>
  <si>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</si>
  <si>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</si>
  <si>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</si>
  <si>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</si>
  <si>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</si>
  <si>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</si>
  <si>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</si>
  <si>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</si>
  <si>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</si>
  <si>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</si>
  <si>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</si>
  <si>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</si>
  <si>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</si>
  <si>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</si>
  <si>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</si>
  <si>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</si>
  <si>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</si>
  <si>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</si>
  <si>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</si>
  <si>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</si>
  <si>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</si>
  <si>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</si>
  <si>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</si>
  <si>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</si>
  <si>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</si>
  <si>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</si>
  <si>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</si>
  <si>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</si>
  <si>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</si>
  <si>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</si>
  <si>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</si>
  <si>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</si>
  <si>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</si>
  <si>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</si>
  <si>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</si>
  <si>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</si>
  <si>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</si>
  <si>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</si>
  <si>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</si>
  <si>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</si>
  <si>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</si>
  <si>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</si>
  <si>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</si>
  <si>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</si>
  <si>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</si>
  <si>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</si>
  <si>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</si>
  <si>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</si>
  <si>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</si>
  <si>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</si>
  <si>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</si>
  <si>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</si>
  <si>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</si>
  <si>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</si>
  <si>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</si>
  <si>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</si>
  <si>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</si>
  <si>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</si>
  <si>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</si>
  <si>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</si>
  <si>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</si>
  <si>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</si>
  <si>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</si>
  <si>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</si>
  <si>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</si>
  <si>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</si>
  <si>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</si>
  <si>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</si>
  <si>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</si>
  <si>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</si>
  <si>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</si>
  <si>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</si>
  <si>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</si>
  <si>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</si>
  <si>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</si>
  <si>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</si>
  <si>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</si>
  <si>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</si>
  <si>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</si>
  <si>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</si>
  <si>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</si>
  <si>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</si>
  <si>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</si>
  <si>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</si>
  <si>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</si>
  <si>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</si>
  <si>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</si>
  <si>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</si>
  <si>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</si>
  <si>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</si>
  <si>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</si>
  <si>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</si>
  <si>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</si>
  <si>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</si>
  <si>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</si>
  <si>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</si>
  <si>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</si>
  <si>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</si>
  <si>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</si>
  <si>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</si>
  <si>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</si>
  <si>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</si>
  <si>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</si>
  <si>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</si>
  <si>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</si>
  <si>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</si>
  <si>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</si>
  <si>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</si>
  <si>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</si>
  <si>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</si>
  <si>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</si>
  <si>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</si>
  <si>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</si>
  <si>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</si>
  <si>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</si>
  <si>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</si>
  <si>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</si>
  <si>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</si>
  <si>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</si>
  <si>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</si>
  <si>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</si>
  <si>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</si>
  <si>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</si>
  <si>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</si>
  <si>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</si>
  <si>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</si>
  <si>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</si>
  <si>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</si>
  <si>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</si>
  <si>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</si>
  <si>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</si>
  <si>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</si>
  <si>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</si>
  <si>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</si>
  <si>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</si>
  <si>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</si>
  <si>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</si>
  <si>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</si>
  <si>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</si>
  <si>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</si>
  <si>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</si>
  <si>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</si>
  <si>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</si>
  <si>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</si>
  <si>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</si>
  <si>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</si>
  <si>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</si>
  <si>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</si>
  <si>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</si>
  <si>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</si>
  <si>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</si>
  <si>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</si>
  <si>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</si>
  <si>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</si>
  <si>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</si>
  <si>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</si>
  <si>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</si>
  <si>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</si>
  <si>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</si>
  <si>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</si>
  <si>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</si>
  <si>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</si>
  <si>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</si>
  <si>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</si>
  <si>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</si>
  <si>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</si>
  <si>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</si>
  <si>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</si>
  <si>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</si>
  <si>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</si>
  <si>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</si>
  <si>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</si>
  <si>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</si>
  <si>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</si>
  <si>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</si>
  <si>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</si>
  <si>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</si>
  <si>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</si>
  <si>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</si>
  <si>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</si>
  <si>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</si>
  <si>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</si>
  <si>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</si>
  <si>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</si>
  <si>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</si>
  <si>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</si>
  <si>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</si>
  <si>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</si>
  <si>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</si>
  <si>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</si>
  <si>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</si>
  <si>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</si>
  <si>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</si>
  <si>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</si>
  <si>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</si>
  <si>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</si>
  <si>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</si>
  <si>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</si>
  <si>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</si>
  <si>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</si>
  <si>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</si>
  <si>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</si>
  <si>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</si>
  <si>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</si>
  <si>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</si>
  <si>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</si>
  <si>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</si>
  <si>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</si>
  <si>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</si>
  <si>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</si>
  <si>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</si>
  <si>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</si>
  <si>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</si>
  <si>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</si>
  <si>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</si>
  <si>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</si>
  <si>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</si>
  <si>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</si>
  <si>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</si>
  <si>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</si>
  <si>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</si>
  <si>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</si>
  <si>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</si>
  <si>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</si>
  <si>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</si>
  <si>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</si>
  <si>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</si>
  <si>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</si>
  <si>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</si>
  <si>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</si>
  <si>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</si>
  <si>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</si>
  <si>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</si>
  <si>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</si>
  <si>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</si>
  <si>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</si>
  <si>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</si>
  <si>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</si>
  <si>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</si>
  <si>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</si>
  <si>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</si>
  <si>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</si>
  <si>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</si>
  <si>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</si>
  <si>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</si>
  <si>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</si>
  <si>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</si>
  <si>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</si>
  <si>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</si>
  <si>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</si>
  <si>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</si>
  <si>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</si>
  <si>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</si>
  <si>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</si>
  <si>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</si>
  <si>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</si>
  <si>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</si>
  <si>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</si>
  <si>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</si>
  <si>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</si>
  <si>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</si>
  <si>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</si>
  <si>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</si>
  <si>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</si>
  <si>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</si>
  <si>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</si>
  <si>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</si>
  <si>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</si>
  <si>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</si>
  <si>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</si>
  <si>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</si>
  <si>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</si>
  <si>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</si>
  <si>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</si>
  <si>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</si>
  <si>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</si>
  <si>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</si>
  <si>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</si>
  <si>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</si>
  <si>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</si>
  <si>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</si>
  <si>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</si>
  <si>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</si>
  <si>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</si>
  <si>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</si>
  <si>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</si>
  <si>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</si>
  <si>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</si>
  <si>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</si>
  <si>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</si>
  <si>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</si>
  <si>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</si>
  <si>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</si>
  <si>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</si>
  <si>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</si>
  <si>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</si>
  <si>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</si>
  <si>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</si>
  <si>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</si>
  <si>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</si>
  <si>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</si>
  <si>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</si>
  <si>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</si>
  <si>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</si>
  <si>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</si>
  <si>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</si>
  <si>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</si>
  <si>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</si>
  <si>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</si>
  <si>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</si>
  <si>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</si>
  <si>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</si>
  <si>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</si>
  <si>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</si>
  <si>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</si>
  <si>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</si>
  <si>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</si>
  <si>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</si>
  <si>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</si>
  <si>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</si>
  <si>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</si>
  <si>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</si>
  <si>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</si>
  <si>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</si>
  <si>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</si>
  <si>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</si>
  <si>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</si>
  <si>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</si>
  <si>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</si>
  <si>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</si>
  <si>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</si>
  <si>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</si>
  <si>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</si>
  <si>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</si>
  <si>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</si>
  <si>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</si>
  <si>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</si>
  <si>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</si>
  <si>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</si>
  <si>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</si>
  <si>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</si>
  <si>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</si>
  <si>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</si>
  <si>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</si>
  <si>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</si>
  <si>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</si>
  <si>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</si>
  <si>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</si>
  <si>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</si>
  <si>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</si>
  <si>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</si>
  <si>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</si>
  <si>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</si>
  <si>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</si>
  <si>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</si>
  <si>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</si>
  <si>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</si>
  <si>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</si>
  <si>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</si>
  <si>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</si>
  <si>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</si>
  <si>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</si>
  <si>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</si>
  <si>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</si>
  <si>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</si>
  <si>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</si>
  <si>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</si>
  <si>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</si>
  <si>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</si>
  <si>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</si>
  <si>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</si>
  <si>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</si>
  <si>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</si>
  <si>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</si>
  <si>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</si>
  <si>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</si>
  <si>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</si>
  <si>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</si>
  <si>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</si>
  <si>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</si>
  <si>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</si>
  <si>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</si>
  <si>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</si>
  <si>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</si>
  <si>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</si>
  <si>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</si>
  <si>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</si>
  <si>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</si>
  <si>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</si>
  <si>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</si>
  <si>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</si>
  <si>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</si>
  <si>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</si>
  <si>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</si>
  <si>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</si>
  <si>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</si>
  <si>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</si>
  <si>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</si>
  <si>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</si>
  <si>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</si>
  <si>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</si>
  <si>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</si>
  <si>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</si>
  <si>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</si>
  <si>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</si>
  <si>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</si>
  <si>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</si>
  <si>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</si>
  <si>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</si>
  <si>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</si>
  <si>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</si>
  <si>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</si>
  <si>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</si>
  <si>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</si>
  <si>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</si>
  <si>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</si>
  <si>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</si>
  <si>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</si>
  <si>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</si>
  <si>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</si>
  <si>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</si>
  <si>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</si>
  <si>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</si>
  <si>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</si>
  <si>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</si>
  <si>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</si>
  <si>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</si>
  <si>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</si>
  <si>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</si>
  <si>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</si>
  <si>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</si>
  <si>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</si>
  <si>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</si>
  <si>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</si>
  <si>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</si>
  <si>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</si>
  <si>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</si>
  <si>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</si>
  <si>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</si>
  <si>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</si>
  <si>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</si>
  <si>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</si>
  <si>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</si>
  <si>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</si>
  <si>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</si>
  <si>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</si>
  <si>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</si>
  <si>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</si>
  <si>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</si>
  <si>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</si>
  <si>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</si>
  <si>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</si>
  <si>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</si>
  <si>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</si>
  <si>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</si>
  <si>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</si>
  <si>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</si>
  <si>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</si>
  <si>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</si>
  <si>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</si>
  <si>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</si>
  <si>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</si>
  <si>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</si>
  <si>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</si>
  <si>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</si>
  <si>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</si>
  <si>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</si>
  <si>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</si>
  <si>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</si>
  <si>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</si>
  <si>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</si>
  <si>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</si>
  <si>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</si>
  <si>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</si>
  <si>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</si>
  <si>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</si>
  <si>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</si>
  <si>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</si>
  <si>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</si>
  <si>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</si>
  <si>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</si>
  <si>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</si>
  <si>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</si>
  <si>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</si>
  <si>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</si>
  <si>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</si>
  <si>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</si>
  <si>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</si>
  <si>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</si>
  <si>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</si>
  <si>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</si>
  <si>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</si>
  <si>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</si>
  <si>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</si>
  <si>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</si>
  <si>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</si>
  <si>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</si>
  <si>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</si>
  <si>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</si>
  <si>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</si>
  <si>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</si>
  <si>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</si>
  <si>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</si>
  <si>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</si>
  <si>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</si>
  <si>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</si>
  <si>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</si>
  <si>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</si>
  <si>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</si>
  <si>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</si>
  <si>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</si>
  <si>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</si>
  <si>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</si>
  <si>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</si>
  <si>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</si>
  <si>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</si>
  <si>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</si>
  <si>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</si>
  <si>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</si>
  <si>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</si>
  <si>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</si>
  <si>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</si>
  <si>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</si>
  <si>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</si>
  <si>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</si>
  <si>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</si>
  <si>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</si>
  <si>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</si>
  <si>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</si>
  <si>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</si>
  <si>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</si>
  <si>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</si>
  <si>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</si>
  <si>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</si>
  <si>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</si>
  <si>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</si>
  <si>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</si>
  <si>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</si>
  <si>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</si>
  <si>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</si>
  <si>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</si>
  <si>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</si>
  <si>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</si>
  <si>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</si>
  <si>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</si>
  <si>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</si>
  <si>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</si>
  <si>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</si>
  <si>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</si>
  <si>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</si>
  <si>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</si>
  <si>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</si>
  <si>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</si>
  <si>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</si>
  <si>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</si>
  <si>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</si>
  <si>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</si>
  <si>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</si>
  <si>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</si>
  <si>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</si>
  <si>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</si>
  <si>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</si>
  <si>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</si>
  <si>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</si>
  <si>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</si>
  <si>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</si>
  <si>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</si>
  <si>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</si>
  <si>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</si>
  <si>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</si>
  <si>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</si>
  <si>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</si>
  <si>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</si>
  <si>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</si>
  <si>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</si>
  <si>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</si>
  <si>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</si>
  <si>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</si>
  <si>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</si>
  <si>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</si>
  <si>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</si>
  <si>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</si>
  <si>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</si>
  <si>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</si>
  <si>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</si>
  <si>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</si>
  <si>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</si>
  <si>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</si>
  <si>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</si>
  <si>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</si>
  <si>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</si>
  <si>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</si>
  <si>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</si>
  <si>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</si>
  <si>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</si>
  <si>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</si>
  <si>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</si>
  <si>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</si>
  <si>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</si>
  <si>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</si>
  <si>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</si>
  <si>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</si>
  <si>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</si>
  <si>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</si>
  <si>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</si>
  <si>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</si>
  <si>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</si>
  <si>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</si>
  <si>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</si>
  <si>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</si>
  <si>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</si>
  <si>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</si>
  <si>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</si>
  <si>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</si>
  <si>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</si>
  <si>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</si>
  <si>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</si>
  <si>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</si>
  <si>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</si>
  <si>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</si>
  <si>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</si>
  <si>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</si>
  <si>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</si>
  <si>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</si>
  <si>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</si>
  <si>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</si>
  <si>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</si>
  <si>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</si>
  <si>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</si>
  <si>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</si>
  <si>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</si>
  <si>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</si>
  <si>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</si>
  <si>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</si>
  <si>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</si>
  <si>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</si>
  <si>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</si>
  <si>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</si>
  <si>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</si>
  <si>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</si>
  <si>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</si>
  <si>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</si>
  <si>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</si>
  <si>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</si>
  <si>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</si>
  <si>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</si>
  <si>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</si>
  <si>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</si>
  <si>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</si>
  <si>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</si>
  <si>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</si>
  <si>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</si>
  <si>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</si>
  <si>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</si>
  <si>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</si>
  <si>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</si>
  <si>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</si>
  <si>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</si>
  <si>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</si>
  <si>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</si>
  <si>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</si>
  <si>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</si>
  <si>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</si>
  <si>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</si>
  <si>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</si>
  <si>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</si>
  <si>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</si>
  <si>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</si>
  <si>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</si>
  <si>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</si>
  <si>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</si>
  <si>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</si>
  <si>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</si>
  <si>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</si>
  <si>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</si>
  <si>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</si>
  <si>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</si>
  <si>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</si>
  <si>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</si>
  <si>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</si>
  <si>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</si>
  <si>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</si>
  <si>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</si>
  <si>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</si>
  <si>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</si>
  <si>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</si>
  <si>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</si>
  <si>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</si>
  <si>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</si>
  <si>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</si>
  <si>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</si>
  <si>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</si>
  <si>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</si>
  <si>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</si>
  <si>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</si>
  <si>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</si>
  <si>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</si>
  <si>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</si>
  <si>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</si>
  <si>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</si>
  <si>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</si>
  <si>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</si>
  <si>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</si>
  <si>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</si>
  <si>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</si>
  <si>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</si>
  <si>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</si>
  <si>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</si>
  <si>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</si>
  <si>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</si>
  <si>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</si>
  <si>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</si>
  <si>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</si>
  <si>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</si>
  <si>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</si>
  <si>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</si>
  <si>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</si>
  <si>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</si>
  <si>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</si>
  <si>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</si>
  <si>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</si>
  <si>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</si>
  <si>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</si>
  <si>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</si>
  <si>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</si>
  <si>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</si>
  <si>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</si>
  <si>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</si>
  <si>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</si>
  <si>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</si>
  <si>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</si>
  <si>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</si>
  <si>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</si>
  <si>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</si>
  <si>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</si>
  <si>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</si>
  <si>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</si>
  <si>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</si>
  <si>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</si>
  <si>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</si>
  <si>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</si>
  <si>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</si>
  <si>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</si>
  <si>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</si>
  <si>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</si>
  <si>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</si>
  <si>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</si>
  <si>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</si>
  <si>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</si>
  <si>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</si>
  <si>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</si>
  <si>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</si>
  <si>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</si>
  <si>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</si>
  <si>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</si>
  <si>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</si>
  <si>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</si>
  <si>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</si>
  <si>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</si>
  <si>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</si>
  <si>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</si>
  <si>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</si>
  <si>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</si>
  <si>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</si>
  <si>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</si>
  <si>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</si>
  <si>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</si>
  <si>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</si>
  <si>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</si>
  <si>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</si>
  <si>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</si>
  <si>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</si>
  <si>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</si>
  <si>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</si>
  <si>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</si>
  <si>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</si>
  <si>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</si>
  <si>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</si>
  <si>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</si>
  <si>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</si>
  <si>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</si>
  <si>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</si>
  <si>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</si>
  <si>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</si>
  <si>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</si>
  <si>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</si>
  <si>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</si>
  <si>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</si>
  <si>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</si>
  <si>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</si>
  <si>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</si>
  <si>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</si>
  <si>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</si>
  <si>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</si>
  <si>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</si>
  <si>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</si>
  <si>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</si>
  <si>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</si>
  <si>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</si>
  <si>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</si>
  <si>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</si>
  <si>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</si>
  <si>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</si>
  <si>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</si>
  <si>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</si>
  <si>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</si>
  <si>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</si>
  <si>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</si>
  <si>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</si>
  <si>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</si>
  <si>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</si>
  <si>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</si>
  <si>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</si>
  <si>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</si>
  <si>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</si>
  <si>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</si>
  <si>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</si>
  <si>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</si>
  <si>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</si>
  <si>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</si>
  <si>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</si>
  <si>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</si>
  <si>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</si>
  <si>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</si>
  <si>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</si>
  <si>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</si>
  <si>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</si>
  <si>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</si>
  <si>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</si>
  <si>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</si>
  <si>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</si>
  <si>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</si>
  <si>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</si>
  <si>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</si>
  <si>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</si>
  <si>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</si>
  <si>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</si>
  <si>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</si>
  <si>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</si>
  <si>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</si>
  <si>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</si>
  <si>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</si>
  <si>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</si>
  <si>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</si>
  <si>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</si>
  <si>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</si>
  <si>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</si>
  <si>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</si>
  <si>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</si>
  <si>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</si>
  <si>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</si>
  <si>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</si>
  <si>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</si>
  <si>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</si>
  <si>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</si>
  <si>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</si>
  <si>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</si>
  <si>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</si>
  <si>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</si>
  <si>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</si>
  <si>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</si>
  <si>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</si>
  <si>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</si>
  <si>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</si>
  <si>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</si>
  <si>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</si>
  <si>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</si>
  <si>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</si>
  <si>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</si>
  <si>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</si>
  <si>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</si>
  <si>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</si>
  <si>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</si>
  <si>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</si>
  <si>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</si>
  <si>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</si>
  <si>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</si>
  <si>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</si>
  <si>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</si>
  <si>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</si>
  <si>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</si>
  <si>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</si>
  <si>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</si>
  <si>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</si>
  <si>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</si>
  <si>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</si>
  <si>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</si>
  <si>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</si>
  <si>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</si>
  <si>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</si>
  <si>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</si>
  <si>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</si>
  <si>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</si>
  <si>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</si>
  <si>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</si>
  <si>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</si>
  <si>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</si>
  <si>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</si>
  <si>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</si>
  <si>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</si>
  <si>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</si>
  <si>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</si>
  <si>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</si>
  <si>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</si>
  <si>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</si>
  <si>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</si>
  <si>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</si>
  <si>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</si>
  <si>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</si>
  <si>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</si>
  <si>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</si>
  <si>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</si>
  <si>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</si>
  <si>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</si>
  <si>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</si>
  <si>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</si>
  <si>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</si>
  <si>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</si>
  <si>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</si>
  <si>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</si>
  <si>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</si>
  <si>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</si>
  <si>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</si>
  <si>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</si>
  <si>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</si>
  <si>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</si>
  <si>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</si>
  <si>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</si>
  <si>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</si>
  <si>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</si>
  <si>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</si>
  <si>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</si>
  <si>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</si>
  <si>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</si>
  <si>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</si>
  <si>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</si>
  <si>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</si>
  <si>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</si>
  <si>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</si>
  <si>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</si>
  <si>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</si>
  <si>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</si>
  <si>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</si>
  <si>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</si>
  <si>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</si>
  <si>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</si>
  <si>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</si>
  <si>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</si>
  <si>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</si>
  <si>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</si>
  <si>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</si>
  <si>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</si>
  <si>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</si>
  <si>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</si>
  <si>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</si>
  <si>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</si>
  <si>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</si>
  <si>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</si>
  <si>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</si>
  <si>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</si>
  <si>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</si>
  <si>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</si>
  <si>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</si>
  <si>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</si>
  <si>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</si>
  <si>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</si>
  <si>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</si>
  <si>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</si>
  <si>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</si>
  <si>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</si>
  <si>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</si>
  <si>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</si>
  <si>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</si>
  <si>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</si>
  <si>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</si>
  <si>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</si>
  <si>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</si>
  <si>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</si>
  <si>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</si>
  <si>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</si>
  <si>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</si>
  <si>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</si>
  <si>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</si>
  <si>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</si>
  <si>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</si>
  <si>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</si>
  <si>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</si>
  <si>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</si>
  <si>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</si>
  <si>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</si>
  <si>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</si>
  <si>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</si>
  <si>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</si>
  <si>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</si>
  <si>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</si>
  <si>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</si>
  <si>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</si>
  <si>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</si>
  <si>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</si>
  <si>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</si>
  <si>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</si>
  <si>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</si>
  <si>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</si>
  <si>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</si>
  <si>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</si>
  <si>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</si>
  <si>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</si>
  <si>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</si>
  <si>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</si>
  <si>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</si>
  <si>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</si>
  <si>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</si>
  <si>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</si>
  <si>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</si>
  <si>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</si>
  <si>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</si>
  <si>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</si>
  <si>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</si>
  <si>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</si>
  <si>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</si>
  <si>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</si>
  <si>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</si>
  <si>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</si>
  <si>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</si>
  <si>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</si>
  <si>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</si>
  <si>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</si>
  <si>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</si>
  <si>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</si>
  <si>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</si>
  <si>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</si>
  <si>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</si>
  <si>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</si>
  <si>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</si>
  <si>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</si>
  <si>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</si>
  <si>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</si>
  <si>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</si>
  <si>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</si>
  <si>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</si>
  <si>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</si>
  <si>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</si>
  <si>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</si>
  <si>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</si>
  <si>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</si>
  <si>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</si>
  <si>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</si>
  <si>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</si>
  <si>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</si>
  <si>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</si>
  <si>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</si>
  <si>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</si>
  <si>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</si>
  <si>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</si>
  <si>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</si>
  <si>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</si>
  <si>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</si>
  <si>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</si>
  <si>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</si>
  <si>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</si>
  <si>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</si>
  <si>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</si>
  <si>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</si>
  <si>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</si>
  <si>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</si>
  <si>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</si>
  <si>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</si>
  <si>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</si>
  <si>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</si>
  <si>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</si>
  <si>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</si>
  <si>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</si>
  <si>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</si>
  <si>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</si>
  <si>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</si>
  <si>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</si>
  <si>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</si>
  <si>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</si>
  <si>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</si>
  <si>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</si>
  <si>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</si>
  <si>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</si>
  <si>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</si>
  <si>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</si>
  <si>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</si>
  <si>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</si>
  <si>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</si>
  <si>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</si>
  <si>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</si>
  <si>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</si>
  <si>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</si>
  <si>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</si>
  <si>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</si>
  <si>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</si>
  <si>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</si>
  <si>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</si>
  <si>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</si>
  <si>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</si>
  <si>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</si>
  <si>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</si>
  <si>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</si>
  <si>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</si>
  <si>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</si>
  <si>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</si>
  <si>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</si>
  <si>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</si>
  <si>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</si>
  <si>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</si>
  <si>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</si>
  <si>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</si>
  <si>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</si>
  <si>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</si>
  <si>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</si>
  <si>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</si>
  <si>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</si>
  <si>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</si>
  <si>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</si>
  <si>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</si>
  <si>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</si>
  <si>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</si>
  <si>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</si>
  <si>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</si>
  <si>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</si>
  <si>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</si>
  <si>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</si>
  <si>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</si>
  <si>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</si>
  <si>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</si>
  <si>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</si>
  <si>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</si>
  <si>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</si>
  <si>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</si>
  <si>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</si>
  <si>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</si>
  <si>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</si>
  <si>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</si>
  <si>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</si>
  <si>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</si>
  <si>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</si>
  <si>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</si>
  <si>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</si>
  <si>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</si>
  <si>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</si>
  <si>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</si>
  <si>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</si>
  <si>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</si>
  <si>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</si>
  <si>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</si>
  <si>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</si>
  <si>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</si>
  <si>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</si>
  <si>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</si>
  <si>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</si>
  <si>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</si>
  <si>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</si>
  <si>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</si>
  <si>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</si>
  <si>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</si>
  <si>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</si>
  <si>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</si>
  <si>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</si>
  <si>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</si>
  <si>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</si>
  <si>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</si>
  <si>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</si>
  <si>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</si>
  <si>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</si>
  <si>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</si>
  <si>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</si>
  <si>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</si>
  <si>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</si>
  <si>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</si>
  <si>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</si>
  <si>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</si>
  <si>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</si>
  <si>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</si>
  <si>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</si>
  <si>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</si>
  <si>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</si>
  <si>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</si>
  <si>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</si>
  <si>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</si>
  <si>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</si>
  <si>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</si>
  <si>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</si>
  <si>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</si>
  <si>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</si>
  <si>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</si>
  <si>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</si>
  <si>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</si>
  <si>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</si>
  <si>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</si>
  <si>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</si>
  <si>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</si>
  <si>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</si>
  <si>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</si>
  <si>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</si>
  <si>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</si>
  <si>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</si>
  <si>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</si>
  <si>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</si>
  <si>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</si>
  <si>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</si>
  <si>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</si>
  <si>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</si>
  <si>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</si>
  <si>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</si>
  <si>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</si>
  <si>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</si>
  <si>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</si>
  <si>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</si>
  <si>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</si>
  <si>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</si>
  <si>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</si>
  <si>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</si>
  <si>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</si>
  <si>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</si>
  <si>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</si>
  <si>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</si>
  <si>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</si>
  <si>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</si>
  <si>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</si>
  <si>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</si>
  <si>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</si>
  <si>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</si>
  <si>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</si>
  <si>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</si>
  <si>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</si>
  <si>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</si>
  <si>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</si>
  <si>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</si>
  <si>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</si>
  <si>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</si>
  <si>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</si>
  <si>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</si>
  <si>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</si>
  <si>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</si>
  <si>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</si>
  <si>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</si>
  <si>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</si>
  <si>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</si>
  <si>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</si>
  <si>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</si>
  <si>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</si>
  <si>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</si>
  <si>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</si>
  <si>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</si>
  <si>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</si>
  <si>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</si>
  <si>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</si>
  <si>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</si>
  <si>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</si>
  <si>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</si>
  <si>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</si>
  <si>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</si>
  <si>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</si>
  <si>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</si>
  <si>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</si>
  <si>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</si>
  <si>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</si>
  <si>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</si>
  <si>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</si>
  <si>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</si>
  <si>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</si>
  <si>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</si>
  <si>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</si>
  <si>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</si>
  <si>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</si>
  <si>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</si>
  <si>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</si>
  <si>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</si>
  <si>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</si>
  <si>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</si>
  <si>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</si>
  <si>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</si>
  <si>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</si>
  <si>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</si>
  <si>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</si>
  <si>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</si>
  <si>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</si>
  <si>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</si>
  <si>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</si>
  <si>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</si>
  <si>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</si>
  <si>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</si>
  <si>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</si>
  <si>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</si>
  <si>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</si>
  <si>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</si>
  <si>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</si>
  <si>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</si>
  <si>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</si>
  <si>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</si>
  <si>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</si>
  <si>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</si>
  <si>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</si>
  <si>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</si>
  <si>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</si>
  <si>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</si>
  <si>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</si>
  <si>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</si>
  <si>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</si>
  <si>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</si>
  <si>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</si>
  <si>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</si>
  <si>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</si>
  <si>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</si>
  <si>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</si>
  <si>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</si>
  <si>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</si>
  <si>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</si>
  <si>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</si>
  <si>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</si>
  <si>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</si>
  <si>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</si>
  <si>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</si>
  <si>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</si>
  <si>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</si>
  <si>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</si>
  <si>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</si>
  <si>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</si>
  <si>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</si>
  <si>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</si>
  <si>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</si>
  <si>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</si>
  <si>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</si>
  <si>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</si>
  <si>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</si>
  <si>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</si>
  <si>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</si>
  <si>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</si>
  <si>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</si>
  <si>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</si>
  <si>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</si>
  <si>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</si>
  <si>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</si>
  <si>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</si>
  <si>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</si>
  <si>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</si>
  <si>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</si>
  <si>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</si>
  <si>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</si>
  <si>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</si>
  <si>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</si>
  <si>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</si>
  <si>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</si>
  <si>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</si>
  <si>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</si>
  <si>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</si>
  <si>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</si>
  <si>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</si>
  <si>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</si>
  <si>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</si>
  <si>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</si>
  <si>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</si>
  <si>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</si>
  <si>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</si>
  <si>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</si>
  <si>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</si>
  <si>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</si>
  <si>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</si>
  <si>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</si>
  <si>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</si>
  <si>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</si>
  <si>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</si>
  <si>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</si>
  <si>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</si>
  <si>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</si>
  <si>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</si>
  <si>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</si>
  <si>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</si>
  <si>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</si>
  <si>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</si>
  <si>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</si>
  <si>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</si>
  <si>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</si>
  <si>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</si>
  <si>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</si>
  <si>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</si>
  <si>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</si>
  <si>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</si>
  <si>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</si>
  <si>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</si>
  <si>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</si>
  <si>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</si>
  <si>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</si>
  <si>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</si>
  <si>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</si>
  <si>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</si>
  <si>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</si>
  <si>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</si>
  <si>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</si>
  <si>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</si>
  <si>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</si>
  <si>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</si>
  <si>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</si>
  <si>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</si>
  <si>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</si>
  <si>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</si>
  <si>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</si>
  <si>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</si>
  <si>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</si>
  <si>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</si>
  <si>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</si>
  <si>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</si>
  <si>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</si>
  <si>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</si>
  <si>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</si>
  <si>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</si>
  <si>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</si>
  <si>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</si>
  <si>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</si>
  <si>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</si>
  <si>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</si>
  <si>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</si>
  <si>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</si>
  <si>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</si>
  <si>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</si>
  <si>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</si>
  <si>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</si>
  <si>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</si>
  <si>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</si>
  <si>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</si>
  <si>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</si>
  <si>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</si>
  <si>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</si>
  <si>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</si>
  <si>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</si>
  <si>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</si>
  <si>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</si>
  <si>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</si>
  <si>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</si>
  <si>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</si>
  <si>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</si>
  <si>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</si>
  <si>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</si>
  <si>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</si>
  <si>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</si>
  <si>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</si>
  <si>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</si>
  <si>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</si>
  <si>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</si>
  <si>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</si>
  <si>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</si>
  <si>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</si>
  <si>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</si>
  <si>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</si>
  <si>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</si>
  <si>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</si>
  <si>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</si>
  <si>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</si>
  <si>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</si>
  <si>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</si>
  <si>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</si>
  <si>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</si>
  <si>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</si>
  <si>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</si>
  <si>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</si>
  <si>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</si>
  <si>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</si>
  <si>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</si>
  <si>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</si>
  <si>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</si>
  <si>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</si>
  <si>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</si>
  <si>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</si>
  <si>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</si>
  <si>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</si>
  <si>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</si>
  <si>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</si>
  <si>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</si>
  <si>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</si>
  <si>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</si>
  <si>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</si>
  <si>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</si>
  <si>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</si>
  <si>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</si>
  <si>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</si>
  <si>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</si>
  <si>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</si>
  <si>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</si>
  <si>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</si>
  <si>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</si>
  <si>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</si>
  <si>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</si>
  <si>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</si>
  <si>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</si>
  <si>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</si>
  <si>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</si>
  <si>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</si>
  <si>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</si>
  <si>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</si>
  <si>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</si>
  <si>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</si>
  <si>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</si>
  <si>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</si>
  <si>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</si>
  <si>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</si>
  <si>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</si>
  <si>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</si>
  <si>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</si>
  <si>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</si>
  <si>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</si>
  <si>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</si>
  <si>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</si>
  <si>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</si>
  <si>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</si>
  <si>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</si>
  <si>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</si>
  <si>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</si>
  <si>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</si>
  <si>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</si>
  <si>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</si>
  <si>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</si>
  <si>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</si>
  <si>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</si>
  <si>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</si>
  <si>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</si>
  <si>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</si>
  <si>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</si>
  <si>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</si>
  <si>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</si>
  <si>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</si>
  <si>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</si>
  <si>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</si>
  <si>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</si>
  <si>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</si>
  <si>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</si>
  <si>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</si>
  <si>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</si>
  <si>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</si>
  <si>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</si>
  <si>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</si>
  <si>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</si>
  <si>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</si>
  <si>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</si>
  <si>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</si>
  <si>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</si>
  <si>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</si>
  <si>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</si>
  <si>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</si>
  <si>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</si>
  <si>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</si>
  <si>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</si>
  <si>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</si>
  <si>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</si>
  <si>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</si>
  <si>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</si>
  <si>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</si>
  <si>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</si>
  <si>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</si>
  <si>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</si>
  <si>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</si>
  <si>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</si>
  <si>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</si>
  <si>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</si>
  <si>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</si>
  <si>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</si>
  <si>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</si>
  <si>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</si>
  <si>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</si>
  <si>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</si>
  <si>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</si>
  <si>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</si>
  <si>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</si>
  <si>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</si>
  <si>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</si>
  <si>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</si>
  <si>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</si>
  <si>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</si>
  <si>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</si>
  <si>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</si>
  <si>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</si>
  <si>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</si>
  <si>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</si>
  <si>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</si>
  <si>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</si>
  <si>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</si>
  <si>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</si>
  <si>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</si>
  <si>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</si>
  <si>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</si>
  <si>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</si>
  <si>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</si>
  <si>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</si>
  <si>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</si>
  <si>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</si>
  <si>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</si>
  <si>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</si>
  <si>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</si>
  <si>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</si>
  <si>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</si>
  <si>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</si>
  <si>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</si>
  <si>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</si>
  <si>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</si>
  <si>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</si>
  <si>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</si>
  <si>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</si>
  <si>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</si>
  <si>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</si>
  <si>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</si>
  <si>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</si>
  <si>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</si>
  <si>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</si>
  <si>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</si>
  <si>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</si>
  <si>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</si>
  <si>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</si>
  <si>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</si>
  <si>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</si>
  <si>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</si>
  <si>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</si>
  <si>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</si>
  <si>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</si>
  <si>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</si>
  <si>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</si>
  <si>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</si>
  <si>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</si>
  <si>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</si>
  <si>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</si>
  <si>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</si>
  <si>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</si>
  <si>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</si>
  <si>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</si>
  <si>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</si>
  <si>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</si>
  <si>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</si>
  <si>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</si>
  <si>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</si>
  <si>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</si>
  <si>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</si>
  <si>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</si>
  <si>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</si>
  <si>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</si>
  <si>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</si>
  <si>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</si>
  <si>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</si>
  <si>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</si>
  <si>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</si>
  <si>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</si>
  <si>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</si>
  <si>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</si>
  <si>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</si>
  <si>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</si>
  <si>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</si>
  <si>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</si>
  <si>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</si>
  <si>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</si>
  <si>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</si>
  <si>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</si>
  <si>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</si>
  <si>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</si>
  <si>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</si>
  <si>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</si>
  <si>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</si>
  <si>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</si>
  <si>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</si>
  <si>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</si>
  <si>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</si>
  <si>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</si>
  <si>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</si>
  <si>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</si>
  <si>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</si>
  <si>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</si>
  <si>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</si>
  <si>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</si>
  <si>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</si>
  <si>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</si>
  <si>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</si>
  <si>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</si>
  <si>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</si>
  <si>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</si>
  <si>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</si>
  <si>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</si>
  <si>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</si>
  <si>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</si>
  <si>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</si>
  <si>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</si>
  <si>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</si>
  <si>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</si>
  <si>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</si>
  <si>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</si>
  <si>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</si>
  <si>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</si>
  <si>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</si>
  <si>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</si>
  <si>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</si>
  <si>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</si>
  <si>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</si>
  <si>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</si>
  <si>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</si>
  <si>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</si>
  <si>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</si>
  <si>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</si>
  <si>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</si>
  <si>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</si>
  <si>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</si>
  <si>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</si>
  <si>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</si>
  <si>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</si>
  <si>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</si>
  <si>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</si>
  <si>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</si>
  <si>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</si>
  <si>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</si>
  <si>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</si>
  <si>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</si>
  <si>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</si>
  <si>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</si>
  <si>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</si>
  <si>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</si>
  <si>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</si>
  <si>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</si>
  <si>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</si>
  <si>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</si>
  <si>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</si>
  <si>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</si>
  <si>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</si>
  <si>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</si>
  <si>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</si>
  <si>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</si>
  <si>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</si>
  <si>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</si>
  <si>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</si>
  <si>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</si>
  <si>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</si>
  <si>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</si>
  <si>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</si>
  <si>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</si>
  <si>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</si>
  <si>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</si>
  <si>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</si>
  <si>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</si>
  <si>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</si>
  <si>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</si>
  <si>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</si>
  <si>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</si>
  <si>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</si>
  <si>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</si>
  <si>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</si>
  <si>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</si>
  <si>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</si>
  <si>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</si>
  <si>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</si>
  <si>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</si>
  <si>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</si>
  <si>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</si>
  <si>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</si>
  <si>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</si>
  <si>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</si>
  <si>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</si>
  <si>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</si>
  <si>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</si>
  <si>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</si>
  <si>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</si>
  <si>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</si>
  <si>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</si>
  <si>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</si>
  <si>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</si>
  <si>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</si>
  <si>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</si>
  <si>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</si>
  <si>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</si>
  <si>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</si>
  <si>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</si>
  <si>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</si>
  <si>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</si>
  <si>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</si>
  <si>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</si>
  <si>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</si>
  <si>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</si>
  <si>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</si>
  <si>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</si>
  <si>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</si>
  <si>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</si>
  <si>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</si>
  <si>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</si>
  <si>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</si>
  <si>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</si>
  <si>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</si>
  <si>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</si>
  <si>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</si>
  <si>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</si>
  <si>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</si>
  <si>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</si>
  <si>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</si>
  <si>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</si>
  <si>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</si>
  <si>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</si>
  <si>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</si>
  <si>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</si>
  <si>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</si>
  <si>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</si>
  <si>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</si>
  <si>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</si>
  <si>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</si>
  <si>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</si>
  <si>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</si>
  <si>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</si>
  <si>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</si>
  <si>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</si>
  <si>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</si>
  <si>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</si>
  <si>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</si>
  <si>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</si>
  <si>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</si>
  <si>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</si>
  <si>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</si>
  <si>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</si>
  <si>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</si>
  <si>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</si>
  <si>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</si>
  <si>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</si>
  <si>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</si>
  <si>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</si>
  <si>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</si>
  <si>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</si>
  <si>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</si>
  <si>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</si>
  <si>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</si>
  <si>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</si>
  <si>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</si>
  <si>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</si>
  <si>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</si>
  <si>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</si>
  <si>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</si>
  <si>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</si>
  <si>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</si>
  <si>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</si>
  <si>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</si>
  <si>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</si>
  <si>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</si>
  <si>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</si>
  <si>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</si>
  <si>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</si>
  <si>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</si>
  <si>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</si>
  <si>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</si>
  <si>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</si>
  <si>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</si>
  <si>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</si>
  <si>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</si>
  <si>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</si>
  <si>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</si>
  <si>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</si>
  <si>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</si>
  <si>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</si>
  <si>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</si>
  <si>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</si>
  <si>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</si>
  <si>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</si>
  <si>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</si>
  <si>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</si>
  <si>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</si>
  <si>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</si>
  <si>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</si>
  <si>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</si>
  <si>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</si>
  <si>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</si>
  <si>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</si>
  <si>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</si>
  <si>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</si>
  <si>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</si>
  <si>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</si>
  <si>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</si>
  <si>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</si>
  <si>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</si>
  <si>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</si>
  <si>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</si>
  <si>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</si>
  <si>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</si>
  <si>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</si>
  <si>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</si>
  <si>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</si>
  <si>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</si>
  <si>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</si>
  <si>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</si>
  <si>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</si>
  <si>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</si>
  <si>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</si>
  <si>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</si>
  <si>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</si>
  <si>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</si>
  <si>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</si>
  <si>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</si>
  <si>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</si>
  <si>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</si>
  <si>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</si>
  <si>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</si>
  <si>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</si>
  <si>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</si>
  <si>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</si>
  <si>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</si>
  <si>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</si>
  <si>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</si>
  <si>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</si>
  <si>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</si>
  <si>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</si>
  <si>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</si>
  <si>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</si>
  <si>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</si>
  <si>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</si>
  <si>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</si>
  <si>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</si>
  <si>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</si>
  <si>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</si>
  <si>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</si>
  <si>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</si>
  <si>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</si>
  <si>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</si>
  <si>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</si>
  <si>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</si>
  <si>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</si>
  <si>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</si>
  <si>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</si>
  <si>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</si>
  <si>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</si>
  <si>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</si>
  <si>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</si>
  <si>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</si>
  <si>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</si>
  <si>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</si>
  <si>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</si>
  <si>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</si>
  <si>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</si>
  <si>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</si>
  <si>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</si>
  <si>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</si>
  <si>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</si>
  <si>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</si>
  <si>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</si>
  <si>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</si>
  <si>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</si>
  <si>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</si>
  <si>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</si>
  <si>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</si>
  <si>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</si>
  <si>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</si>
  <si>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</si>
  <si>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</si>
  <si>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</si>
  <si>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</si>
  <si>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</si>
  <si>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</si>
  <si>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</si>
  <si>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</si>
  <si>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</si>
  <si>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</si>
  <si>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</si>
  <si>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</si>
  <si>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</si>
  <si>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</si>
  <si>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</si>
  <si>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</si>
  <si>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</si>
  <si>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</si>
  <si>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</si>
  <si>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</si>
  <si>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</si>
  <si>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</si>
  <si>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</si>
  <si>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</si>
  <si>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</si>
  <si>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</si>
  <si>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</si>
  <si>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</si>
  <si>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</si>
  <si>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</si>
  <si>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</si>
  <si>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</si>
  <si>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</si>
  <si>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</si>
  <si>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</si>
  <si>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</si>
  <si>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</si>
  <si>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</si>
  <si>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</si>
  <si>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</si>
  <si>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</si>
  <si>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</si>
  <si>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</si>
  <si>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</si>
  <si>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</si>
  <si>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</si>
  <si>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</si>
  <si>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</si>
  <si>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</si>
  <si>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</si>
  <si>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</si>
  <si>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</si>
  <si>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</si>
  <si>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</si>
  <si>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</si>
  <si>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</si>
  <si>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</si>
  <si>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</si>
  <si>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</si>
  <si>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</si>
  <si>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</si>
  <si>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</si>
  <si>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</si>
  <si>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</si>
  <si>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</si>
  <si>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</si>
  <si>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</si>
  <si>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</si>
  <si>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</si>
  <si>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</si>
  <si>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</si>
  <si>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</si>
  <si>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</si>
  <si>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</si>
  <si>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</si>
  <si>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</si>
  <si>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</si>
  <si>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</si>
  <si>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</si>
  <si>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</si>
  <si>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</si>
  <si>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</si>
  <si>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</si>
  <si>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</si>
  <si>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</si>
  <si>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</si>
  <si>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</si>
  <si>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</si>
  <si>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</si>
  <si>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</si>
  <si>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</si>
  <si>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</si>
  <si>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</si>
  <si>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</si>
  <si>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</si>
  <si>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</si>
  <si>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</si>
  <si>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</si>
  <si>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</si>
  <si>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</si>
  <si>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</si>
  <si>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</si>
  <si>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</si>
  <si>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</si>
  <si>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</si>
  <si>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</si>
  <si>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</si>
  <si>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</si>
  <si>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</si>
  <si>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</si>
  <si>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</si>
  <si>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</si>
  <si>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</si>
  <si>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</si>
  <si>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</si>
  <si>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</si>
  <si>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</si>
  <si>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</si>
  <si>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</si>
  <si>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</si>
  <si>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</si>
  <si>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</si>
  <si>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</si>
  <si>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</si>
  <si>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</si>
  <si>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</si>
  <si>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</si>
  <si>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</si>
  <si>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</si>
  <si>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</si>
  <si>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</si>
  <si>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</si>
  <si>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</si>
  <si>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</si>
  <si>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</si>
  <si>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</si>
  <si>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</si>
  <si>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</si>
  <si>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</si>
  <si>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</si>
  <si>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</si>
  <si>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</si>
  <si>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</si>
  <si>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</si>
  <si>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</si>
  <si>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</si>
  <si>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</si>
  <si>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</si>
  <si>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</si>
  <si>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</si>
  <si>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</si>
  <si>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</si>
  <si>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</si>
  <si>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</si>
  <si>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</si>
  <si>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</si>
  <si>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</si>
  <si>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</si>
  <si>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</si>
  <si>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</si>
  <si>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</si>
  <si>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</si>
  <si>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</si>
  <si>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</si>
  <si>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</si>
  <si>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</si>
  <si>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</si>
  <si>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</si>
  <si>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</si>
  <si>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</si>
  <si>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</si>
  <si>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</si>
  <si>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</si>
  <si>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</si>
  <si>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</si>
  <si>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</si>
  <si>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</si>
  <si>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</si>
  <si>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</si>
  <si>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</si>
  <si>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</si>
  <si>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</si>
  <si>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</si>
  <si>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</si>
  <si>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</si>
  <si>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</si>
  <si>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</si>
  <si>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</si>
  <si>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</si>
  <si>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</si>
  <si>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</si>
  <si>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</si>
  <si>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</si>
  <si>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</si>
  <si>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</si>
  <si>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</si>
  <si>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</si>
  <si>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</si>
  <si>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</si>
  <si>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</si>
  <si>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</si>
  <si>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</si>
  <si>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</si>
  <si>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</si>
  <si>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</si>
  <si>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</si>
  <si>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</si>
  <si>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</si>
  <si>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</si>
  <si>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</si>
  <si>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</si>
  <si>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</si>
  <si>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</si>
  <si>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</si>
  <si>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</si>
  <si>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</si>
  <si>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</si>
  <si>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</si>
  <si>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</si>
  <si>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</si>
  <si>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</si>
  <si>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</si>
  <si>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</si>
  <si>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</si>
  <si>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</si>
  <si>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</si>
  <si>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</si>
  <si>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</si>
  <si>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</si>
  <si>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</si>
  <si>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</si>
  <si>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</si>
  <si>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</si>
  <si>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</si>
  <si>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</si>
  <si>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</si>
  <si>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</si>
  <si>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</si>
  <si>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</si>
  <si>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</si>
  <si>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</si>
  <si>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</si>
  <si>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</si>
  <si>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</si>
  <si>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</si>
  <si>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</si>
  <si>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</si>
  <si>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</si>
  <si>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</si>
  <si>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</si>
  <si>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</si>
  <si>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</si>
  <si>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</si>
  <si>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</si>
  <si>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</si>
  <si>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</si>
  <si>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</si>
  <si>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</si>
  <si>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</si>
  <si>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</si>
  <si>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</si>
  <si>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</si>
  <si>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</si>
  <si>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</si>
  <si>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</si>
  <si>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</si>
  <si>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</si>
  <si>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</si>
  <si>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</si>
  <si>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</si>
  <si>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</si>
  <si>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</si>
  <si>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</si>
  <si>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</si>
  <si>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</si>
  <si>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</si>
  <si>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</si>
  <si>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</si>
  <si>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</si>
  <si>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</si>
  <si>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</si>
  <si>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</si>
  <si>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</si>
  <si>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</si>
  <si>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</si>
  <si>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</si>
  <si>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</si>
  <si>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</si>
  <si>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</si>
  <si>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</si>
  <si>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</si>
  <si>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</si>
  <si>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</si>
  <si>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</si>
  <si>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</si>
  <si>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</si>
  <si>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</si>
  <si>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</si>
  <si>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</si>
  <si>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</si>
  <si>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</si>
  <si>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</si>
  <si>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</si>
  <si>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</si>
  <si>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</si>
  <si>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</si>
  <si>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</si>
  <si>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</si>
  <si>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</si>
  <si>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</si>
  <si>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</si>
  <si>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</si>
  <si>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</si>
  <si>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</si>
  <si>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</si>
  <si>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</si>
  <si>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</si>
  <si>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</si>
  <si>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</si>
  <si>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</si>
  <si>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</si>
  <si>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</si>
  <si>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</si>
  <si>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</si>
  <si>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</si>
  <si>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</si>
  <si>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</si>
  <si>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</si>
  <si>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</si>
  <si>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</si>
  <si>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</si>
  <si>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</si>
  <si>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</si>
  <si>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</si>
  <si>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</si>
  <si>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</si>
  <si>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</si>
  <si>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</si>
  <si>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</si>
  <si>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</si>
  <si>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</si>
  <si>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</si>
  <si>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</si>
  <si>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</si>
  <si>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</si>
  <si>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</si>
  <si>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</si>
  <si>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</si>
  <si>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</si>
  <si>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</si>
  <si>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</si>
  <si>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</si>
  <si>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</si>
  <si>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</si>
  <si>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</si>
  <si>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</si>
  <si>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</si>
  <si>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</si>
  <si>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</si>
  <si>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</si>
  <si>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</si>
  <si>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</si>
  <si>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</si>
  <si>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</si>
  <si>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</si>
  <si>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</si>
  <si>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</si>
  <si>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</si>
  <si>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</si>
  <si>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</si>
  <si>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</si>
  <si>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</si>
  <si>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</si>
  <si>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</si>
  <si>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</si>
  <si>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</si>
  <si>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</si>
  <si>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</si>
  <si>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</si>
  <si>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</si>
  <si>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</si>
  <si>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</si>
  <si>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</si>
  <si>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</si>
  <si>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</si>
  <si>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</si>
  <si>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</si>
  <si>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</si>
  <si>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</si>
  <si>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</si>
  <si>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</si>
  <si>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</si>
  <si>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</si>
  <si>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</si>
  <si>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</si>
  <si>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</si>
  <si>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</si>
  <si>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</si>
  <si>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</si>
  <si>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</si>
  <si>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</si>
  <si>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</si>
  <si>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</si>
  <si>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</si>
  <si>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</si>
  <si>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</si>
  <si>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</si>
  <si>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</si>
  <si>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</si>
  <si>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</si>
  <si>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</si>
  <si>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</si>
  <si>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</si>
  <si>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</si>
  <si>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</si>
  <si>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</si>
  <si>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</si>
  <si>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</si>
  <si>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</si>
  <si>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</si>
  <si>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</si>
  <si>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</si>
  <si>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</si>
  <si>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</si>
  <si>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</si>
  <si>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</si>
  <si>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</si>
  <si>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</si>
  <si>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</si>
  <si>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</si>
  <si>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</si>
  <si>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</si>
  <si>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</si>
  <si>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</si>
  <si>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</si>
  <si>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</si>
  <si>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</si>
  <si>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</si>
  <si>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</si>
  <si>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</si>
  <si>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</si>
  <si>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</si>
  <si>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</si>
  <si>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</si>
  <si>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</si>
  <si>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</si>
  <si>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</si>
  <si>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</si>
  <si>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</si>
  <si>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</si>
  <si>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</si>
  <si>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</si>
  <si>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</si>
  <si>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</si>
  <si>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</si>
  <si>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</si>
  <si>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</si>
  <si>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</si>
  <si>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</si>
  <si>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</si>
  <si>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</si>
  <si>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</si>
  <si>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</si>
  <si>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</si>
  <si>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</si>
  <si>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</si>
  <si>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</si>
  <si>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</si>
  <si>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</si>
  <si>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</si>
  <si>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</si>
  <si>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</si>
  <si>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</si>
  <si>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</si>
  <si>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</si>
  <si>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</si>
  <si>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</si>
  <si>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</si>
  <si>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</si>
  <si>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</si>
  <si>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</si>
  <si>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</si>
  <si>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</si>
  <si>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</si>
  <si>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</si>
  <si>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</si>
  <si>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</si>
  <si>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</si>
  <si>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</si>
  <si>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</si>
  <si>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</si>
  <si>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</si>
  <si>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</si>
  <si>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</si>
  <si>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</si>
  <si>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</si>
  <si>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</si>
  <si>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</si>
  <si>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</si>
  <si>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</si>
  <si>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</si>
  <si>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</si>
  <si>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</si>
  <si>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</si>
  <si>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</si>
  <si>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</si>
  <si>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</si>
  <si>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</si>
  <si>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</si>
  <si>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</si>
  <si>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</si>
  <si>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</si>
  <si>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</si>
  <si>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</si>
  <si>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</si>
  <si>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</si>
  <si>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</si>
  <si>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</si>
  <si>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</si>
  <si>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</si>
  <si>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</si>
  <si>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</si>
  <si>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</si>
  <si>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</si>
  <si>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</si>
  <si>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</si>
  <si>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</si>
  <si>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</si>
  <si>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</si>
  <si>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</si>
  <si>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</si>
  <si>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</si>
  <si>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</si>
  <si>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</si>
  <si>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</si>
  <si>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</si>
  <si>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</si>
  <si>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</si>
  <si>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</si>
  <si>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</si>
  <si>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</si>
  <si>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</si>
  <si>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</si>
  <si>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</si>
  <si>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</si>
  <si>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</si>
  <si>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</si>
  <si>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</si>
  <si>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</si>
  <si>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</si>
  <si>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</si>
  <si>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</si>
  <si>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</si>
  <si>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</si>
  <si>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</si>
  <si>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</si>
  <si>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</si>
  <si>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</si>
  <si>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</si>
  <si>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</si>
  <si>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</si>
  <si>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</si>
  <si>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</si>
  <si>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</si>
  <si>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</si>
  <si>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</si>
  <si>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</si>
  <si>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</si>
  <si>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</si>
  <si>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</si>
  <si>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</si>
  <si>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</si>
  <si>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</si>
  <si>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</si>
  <si>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</si>
  <si>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</si>
  <si>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</si>
  <si>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</si>
  <si>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</si>
  <si>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</si>
  <si>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</si>
  <si>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</si>
  <si>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</si>
  <si>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</si>
  <si>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</si>
  <si>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</si>
  <si>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</si>
  <si>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</si>
  <si>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</si>
  <si>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</si>
  <si>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</si>
  <si>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</si>
  <si>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</si>
  <si>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</si>
  <si>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</si>
  <si>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</si>
  <si>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</si>
  <si>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</si>
  <si>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</si>
  <si>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</si>
  <si>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</si>
  <si>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</si>
  <si>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</si>
  <si>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</si>
  <si>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</si>
  <si>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</si>
  <si>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</si>
  <si>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</si>
  <si>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</si>
  <si>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</si>
  <si>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</si>
  <si>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</si>
  <si>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</si>
  <si>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</si>
  <si>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</si>
  <si>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</si>
  <si>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</si>
  <si>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</si>
  <si>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</si>
  <si>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</si>
  <si>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</si>
  <si>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</si>
  <si>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</si>
  <si>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</si>
  <si>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</si>
  <si>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</si>
  <si>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</si>
  <si>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</si>
  <si>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</si>
  <si>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</si>
  <si>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</si>
  <si>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</si>
  <si>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</si>
  <si>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</si>
  <si>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</si>
  <si>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</si>
  <si>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</si>
  <si>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</si>
  <si>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</si>
  <si>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</si>
  <si>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</si>
  <si>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</si>
  <si>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</si>
  <si>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</si>
  <si>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</si>
  <si>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</si>
  <si>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</si>
  <si>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</si>
  <si>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</si>
  <si>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</si>
  <si>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</si>
  <si>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</si>
  <si>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</si>
  <si>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</si>
  <si>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</si>
  <si>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</si>
  <si>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</si>
  <si>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</si>
  <si>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</si>
  <si>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</si>
  <si>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</si>
  <si>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</si>
  <si>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</si>
  <si>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</si>
  <si>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</si>
  <si>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</si>
  <si>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</si>
  <si>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</si>
  <si>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</si>
  <si>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</si>
  <si>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</si>
  <si>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</si>
  <si>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</si>
  <si>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</si>
  <si>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</si>
  <si>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</si>
  <si>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</si>
  <si>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</si>
  <si>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</si>
  <si>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</si>
  <si>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</si>
  <si>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</si>
  <si>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</si>
  <si>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</si>
  <si>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</si>
  <si>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</si>
  <si>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</si>
  <si>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</si>
  <si>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</si>
  <si>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</si>
  <si>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</si>
  <si>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</si>
  <si>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</si>
  <si>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</si>
  <si>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</si>
  <si>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</si>
  <si>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</si>
  <si>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</si>
  <si>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</si>
  <si>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</si>
  <si>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</si>
  <si>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</si>
  <si>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</si>
  <si>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</si>
  <si>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</si>
  <si>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</si>
  <si>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</si>
  <si>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</si>
  <si>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</si>
  <si>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</si>
  <si>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</si>
  <si>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</si>
  <si>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</si>
  <si>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</si>
  <si>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</si>
  <si>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</si>
  <si>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</si>
  <si>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</si>
  <si>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</si>
  <si>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</si>
  <si>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</si>
  <si>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</si>
  <si>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</si>
  <si>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</si>
  <si>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</si>
  <si>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</si>
  <si>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</si>
  <si>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</si>
  <si>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</si>
  <si>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</si>
  <si>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</si>
  <si>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</si>
  <si>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</si>
  <si>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</si>
  <si>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</si>
  <si>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</si>
  <si>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</si>
  <si>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</si>
  <si>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</si>
  <si>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</si>
  <si>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</si>
  <si>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</si>
  <si>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</si>
  <si>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</si>
  <si>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</si>
  <si>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</si>
  <si>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</si>
  <si>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</si>
  <si>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</si>
  <si>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</si>
  <si>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</si>
  <si>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</si>
  <si>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</si>
  <si>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</si>
  <si>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</si>
  <si>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</si>
  <si>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</si>
  <si>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</si>
  <si>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</si>
  <si>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</si>
  <si>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</si>
  <si>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</si>
  <si>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</si>
  <si>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</si>
  <si>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</si>
  <si>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</si>
  <si>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</si>
  <si>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</si>
  <si>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</si>
  <si>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</si>
  <si>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</si>
  <si>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</si>
  <si>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</si>
  <si>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</si>
  <si>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</si>
  <si>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</si>
  <si>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</si>
  <si>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</si>
  <si>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</si>
  <si>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</si>
  <si>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</si>
  <si>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</si>
  <si>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</si>
  <si>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</si>
  <si>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</si>
  <si>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</si>
  <si>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</si>
  <si>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</si>
  <si>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</si>
  <si>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</si>
  <si>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</si>
  <si>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</si>
  <si>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</si>
  <si>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</si>
  <si>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</si>
  <si>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</si>
  <si>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</si>
  <si>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</si>
  <si>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</si>
  <si>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</si>
  <si>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</si>
  <si>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</si>
  <si>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</si>
  <si>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</si>
  <si>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</si>
  <si>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</si>
  <si>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</si>
  <si>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</si>
  <si>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</si>
  <si>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</si>
  <si>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</si>
  <si>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</si>
  <si>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</si>
  <si>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</si>
  <si>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</si>
  <si>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</si>
  <si>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</si>
  <si>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</si>
  <si>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</si>
  <si>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</si>
  <si>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</si>
  <si>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</si>
  <si>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</si>
  <si>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</si>
  <si>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</si>
  <si>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</si>
  <si>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</si>
  <si>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</si>
  <si>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</si>
  <si>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</si>
  <si>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</si>
  <si>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</si>
  <si>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</si>
  <si>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</si>
  <si>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</si>
  <si>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</si>
  <si>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</si>
  <si>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</si>
  <si>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</si>
  <si>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</si>
  <si>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</si>
  <si>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</si>
  <si>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</si>
  <si>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</si>
  <si>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</si>
  <si>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</si>
  <si>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</si>
  <si>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</si>
  <si>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</si>
  <si>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</si>
  <si>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</si>
  <si>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</si>
  <si>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</si>
  <si>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</si>
  <si>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</si>
  <si>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</si>
  <si>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</si>
  <si>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</si>
  <si>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</si>
  <si>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</si>
  <si>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</si>
  <si>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</si>
  <si>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</si>
  <si>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</si>
  <si>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</si>
  <si>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</si>
  <si>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</si>
  <si>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</si>
  <si>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</si>
  <si>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</si>
  <si>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</si>
  <si>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</si>
  <si>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</si>
  <si>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</si>
  <si>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</si>
  <si>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</si>
  <si>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</si>
  <si>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</si>
  <si>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</si>
  <si>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</si>
  <si>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</si>
  <si>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</si>
  <si>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</si>
  <si>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</si>
  <si>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</si>
  <si>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</si>
  <si>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</si>
  <si>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</si>
  <si>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</si>
  <si>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</si>
  <si>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</si>
  <si>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</si>
  <si>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</si>
  <si>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</si>
  <si>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</si>
  <si>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</si>
  <si>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</si>
  <si>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</si>
  <si>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</si>
  <si>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</si>
  <si>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</si>
  <si>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</si>
  <si>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</si>
  <si>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</si>
  <si>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</si>
  <si>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</si>
  <si>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</si>
  <si>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</si>
  <si>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</si>
  <si>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</si>
  <si>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</si>
  <si>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</si>
  <si>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</si>
  <si>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</si>
  <si>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</si>
  <si>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</si>
  <si>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</si>
  <si>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</si>
  <si>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</si>
  <si>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</si>
  <si>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</si>
  <si>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</si>
  <si>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</si>
  <si>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</si>
  <si>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</si>
  <si>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</si>
  <si>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</si>
  <si>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</si>
  <si>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</si>
  <si>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</si>
  <si>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</si>
  <si>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</si>
  <si>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</si>
  <si>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</si>
  <si>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</si>
  <si>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</si>
  <si>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</si>
  <si>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</si>
  <si>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</si>
  <si>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</si>
  <si>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</si>
  <si>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</si>
  <si>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</si>
  <si>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</si>
  <si>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</si>
  <si>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</si>
  <si>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</si>
  <si>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</si>
  <si>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</si>
  <si>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</si>
  <si>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</si>
  <si>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</si>
  <si>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</si>
  <si>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</si>
  <si>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</si>
  <si>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</si>
  <si>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</si>
  <si>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</si>
  <si>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</si>
  <si>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</si>
  <si>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</si>
  <si>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</si>
  <si>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</si>
  <si>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</si>
  <si>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</si>
  <si>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</si>
  <si>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</si>
  <si>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</si>
  <si>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</si>
  <si>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</si>
  <si>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</si>
  <si>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</si>
  <si>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</si>
  <si>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</si>
  <si>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</si>
  <si>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</si>
  <si>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</si>
  <si>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</si>
  <si>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</si>
  <si>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</si>
  <si>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</si>
  <si>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</si>
  <si>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</si>
  <si>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</si>
  <si>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</si>
  <si>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</si>
  <si>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</si>
  <si>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</si>
  <si>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</si>
  <si>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</si>
  <si>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</si>
  <si>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</si>
  <si>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</si>
  <si>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</si>
  <si>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</si>
  <si>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</si>
  <si>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</si>
  <si>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</si>
  <si>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</si>
  <si>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</si>
  <si>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</si>
  <si>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</si>
  <si>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</si>
  <si>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</si>
  <si>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</si>
  <si>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</si>
  <si>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</si>
  <si>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</si>
  <si>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</si>
  <si>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</si>
  <si>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</si>
  <si>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</si>
  <si>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</si>
  <si>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</si>
  <si>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</si>
  <si>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</si>
  <si>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</si>
  <si>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</si>
  <si>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</si>
  <si>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</si>
  <si>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</si>
  <si>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</si>
  <si>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</si>
  <si>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</si>
  <si>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</si>
  <si>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</si>
  <si>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</si>
  <si>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</si>
  <si>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</si>
  <si>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</si>
  <si>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</si>
  <si>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</si>
  <si>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</si>
  <si>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</si>
  <si>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</si>
  <si>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</si>
  <si>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</si>
  <si>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</si>
  <si>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</si>
  <si>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</si>
  <si>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</si>
  <si>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</si>
  <si>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</si>
  <si>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</si>
  <si>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</si>
  <si>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</si>
  <si>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</si>
  <si>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</si>
  <si>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</si>
  <si>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</si>
  <si>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</si>
  <si>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</si>
  <si>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</si>
  <si>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</si>
  <si>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</si>
  <si>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</si>
  <si>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</si>
  <si>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</si>
  <si>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</si>
  <si>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</si>
  <si>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</si>
  <si>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</si>
  <si>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</si>
  <si>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</si>
  <si>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</si>
  <si>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</si>
  <si>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</si>
  <si>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</si>
  <si>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</si>
  <si>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</si>
  <si>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</si>
  <si>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</si>
  <si>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</si>
  <si>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</si>
  <si>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</si>
  <si>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</si>
  <si>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</si>
  <si>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</si>
  <si>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</si>
  <si>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</si>
  <si>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</si>
  <si>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</si>
  <si>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</si>
  <si>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</si>
  <si>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</si>
  <si>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</si>
  <si>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</si>
  <si>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</si>
  <si>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</si>
  <si>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</si>
  <si>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</si>
  <si>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</si>
  <si>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</si>
  <si>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</si>
  <si>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</si>
  <si>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</si>
  <si>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</si>
  <si>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</si>
  <si>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</si>
  <si>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</si>
  <si>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</si>
  <si>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</si>
  <si>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</si>
  <si>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</si>
  <si>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</si>
  <si>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</si>
  <si>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</si>
  <si>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</si>
  <si>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</si>
  <si>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</si>
  <si>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</si>
  <si>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</si>
  <si>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</si>
  <si>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</si>
  <si>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</si>
  <si>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</si>
  <si>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</si>
  <si>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</si>
  <si>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</si>
  <si>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</si>
  <si>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</si>
  <si>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</si>
  <si>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</si>
  <si>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</si>
  <si>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</si>
  <si>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</si>
  <si>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</si>
  <si>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</si>
  <si>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</si>
  <si>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</si>
  <si>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</si>
  <si>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</si>
  <si>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</si>
  <si>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</si>
  <si>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</si>
  <si>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</si>
  <si>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</si>
  <si>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</si>
  <si>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</si>
  <si>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</si>
  <si>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</si>
  <si>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</si>
  <si>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</si>
  <si>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</si>
  <si>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</si>
  <si>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</si>
  <si>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</si>
  <si>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</si>
  <si>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</si>
  <si>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</si>
  <si>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</si>
  <si>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</si>
  <si>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</si>
  <si>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</si>
  <si>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</si>
  <si>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</si>
  <si>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</si>
  <si>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</si>
  <si>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</si>
  <si>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</si>
  <si>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</si>
  <si>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</si>
  <si>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</si>
  <si>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</si>
  <si>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</si>
  <si>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</si>
  <si>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</si>
  <si>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</si>
  <si>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</si>
  <si>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</si>
  <si>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</si>
  <si>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</si>
  <si>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</si>
  <si>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</si>
  <si>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</si>
  <si>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</si>
  <si>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</si>
  <si>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</si>
  <si>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</si>
  <si>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</si>
  <si>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</si>
  <si>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</si>
  <si>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</si>
  <si>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</si>
  <si>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</si>
  <si>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</si>
  <si>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</si>
  <si>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</si>
  <si>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</si>
  <si>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</si>
  <si>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</si>
  <si>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</si>
  <si>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</si>
  <si>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</si>
  <si>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</si>
  <si>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</si>
  <si>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</si>
  <si>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</si>
  <si>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</si>
  <si>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</si>
  <si>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</si>
  <si>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</si>
  <si>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</si>
  <si>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</si>
  <si>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</si>
  <si>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</si>
  <si>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</si>
  <si>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</si>
  <si>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</si>
  <si>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</si>
  <si>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</si>
  <si>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</si>
  <si>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</si>
  <si>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</si>
  <si>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</si>
  <si>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</si>
  <si>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</si>
  <si>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</si>
  <si>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</si>
  <si>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</si>
  <si>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</si>
  <si>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</si>
  <si>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</si>
  <si>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</si>
  <si>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</si>
  <si>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</si>
  <si>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</si>
  <si>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</si>
  <si>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</si>
  <si>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</si>
  <si>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</si>
  <si>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</si>
  <si>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</si>
  <si>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</si>
  <si>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</si>
  <si>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</si>
  <si>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</si>
  <si>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</si>
  <si>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</si>
  <si>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</si>
  <si>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</si>
  <si>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</si>
  <si>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</si>
  <si>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</si>
  <si>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</si>
  <si>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</si>
  <si>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</si>
  <si>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</si>
  <si>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</si>
  <si>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</si>
  <si>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</si>
  <si>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</si>
  <si>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</si>
  <si>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</si>
  <si>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</si>
  <si>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</si>
  <si>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</si>
  <si>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</si>
  <si>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</si>
  <si>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</si>
  <si>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</si>
  <si>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</si>
  <si>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</si>
  <si>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</si>
  <si>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</si>
  <si>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</si>
  <si>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</si>
  <si>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</si>
  <si>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</si>
  <si>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</si>
  <si>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</si>
  <si>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</si>
  <si>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</si>
  <si>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</si>
  <si>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</si>
  <si>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</si>
  <si>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</si>
  <si>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</si>
  <si>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</si>
  <si>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</si>
  <si>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</si>
  <si>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</si>
  <si>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</si>
  <si>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</si>
  <si>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</si>
  <si>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</si>
  <si>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</si>
  <si>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</si>
  <si>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</si>
  <si>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</si>
  <si>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</si>
  <si>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</si>
  <si>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</si>
  <si>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</si>
  <si>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</si>
  <si>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</si>
  <si>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</si>
  <si>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</si>
  <si>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</si>
  <si>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</si>
  <si>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</si>
  <si>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</si>
  <si>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</si>
  <si>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</si>
  <si>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</si>
  <si>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</si>
  <si>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</si>
  <si>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</si>
  <si>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</si>
  <si>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</si>
  <si>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</si>
  <si>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</si>
  <si>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</si>
  <si>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</si>
  <si>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</si>
  <si>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</si>
  <si>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</si>
  <si>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</si>
  <si>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</si>
  <si>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</si>
  <si>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</si>
  <si>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</si>
  <si>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</si>
  <si>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</si>
  <si>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</si>
  <si>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</si>
  <si>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</si>
  <si>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</si>
  <si>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</si>
  <si>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</si>
  <si>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</si>
  <si>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</si>
  <si>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</si>
  <si>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</si>
  <si>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</si>
  <si>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</si>
  <si>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</si>
  <si>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</si>
  <si>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</si>
  <si>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</si>
  <si>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</si>
  <si>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</si>
  <si>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</si>
  <si>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</si>
  <si>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</si>
  <si>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</si>
  <si>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</si>
  <si>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</si>
  <si>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</si>
  <si>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</si>
  <si>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</si>
  <si>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</si>
  <si>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</si>
  <si>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</si>
  <si>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</si>
  <si>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</si>
  <si>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</si>
  <si>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</si>
  <si>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</si>
  <si>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</si>
  <si>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</si>
  <si>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</si>
  <si>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</si>
  <si>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</si>
  <si>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</si>
  <si>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</si>
  <si>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</si>
  <si>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</si>
  <si>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</si>
  <si>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</si>
  <si>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</si>
  <si>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</si>
  <si>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</si>
  <si>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</si>
  <si>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</si>
  <si>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</si>
  <si>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</si>
  <si>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</si>
  <si>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</si>
  <si>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</si>
  <si>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</si>
  <si>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</si>
  <si>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</si>
  <si>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</si>
  <si>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</si>
  <si>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</si>
  <si>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</si>
  <si>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</si>
  <si>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</si>
  <si>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</si>
  <si>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</si>
  <si>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</si>
  <si>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</si>
  <si>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</si>
  <si>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</si>
  <si>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</si>
  <si>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</si>
  <si>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</si>
  <si>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</si>
  <si>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</si>
  <si>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</si>
  <si>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</si>
  <si>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</si>
  <si>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</si>
  <si>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</si>
  <si>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</si>
  <si>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</si>
  <si>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</si>
  <si>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</si>
  <si>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</si>
  <si>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</si>
  <si>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</si>
  <si>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</si>
  <si>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</si>
  <si>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</si>
  <si>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</si>
  <si>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</si>
  <si>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</si>
  <si>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</si>
  <si>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</si>
  <si>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</si>
  <si>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</si>
  <si>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</si>
  <si>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</si>
  <si>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</si>
  <si>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</si>
  <si>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</si>
  <si>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</si>
  <si>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</si>
  <si>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</si>
  <si>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</si>
  <si>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</si>
  <si>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</si>
  <si>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</si>
  <si>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</si>
  <si>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</si>
  <si>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</si>
  <si>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</si>
  <si>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</si>
  <si>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</si>
  <si>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</si>
  <si>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</si>
  <si>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</si>
  <si>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</si>
  <si>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</si>
  <si>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</si>
  <si>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</si>
  <si>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</si>
  <si>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</si>
  <si>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</si>
  <si>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</si>
  <si>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</si>
  <si>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</si>
  <si>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</si>
  <si>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</si>
  <si>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</si>
  <si>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</si>
  <si>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</si>
  <si>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</si>
  <si>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</si>
  <si>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</si>
  <si>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</si>
  <si>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</si>
  <si>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</si>
  <si>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</si>
  <si>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</si>
  <si>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</si>
  <si>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</si>
  <si>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</si>
  <si>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</si>
  <si>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</si>
  <si>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</si>
  <si>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</si>
  <si>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</si>
  <si>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</si>
  <si>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</si>
  <si>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</si>
  <si>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</si>
  <si>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</si>
  <si>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</si>
  <si>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</si>
  <si>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</si>
  <si>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</si>
  <si>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</si>
  <si>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</si>
  <si>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</si>
  <si>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</si>
  <si>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</si>
  <si>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</si>
  <si>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</si>
  <si>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</si>
  <si>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</si>
  <si>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</si>
  <si>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</si>
  <si>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</si>
  <si>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</si>
  <si>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</si>
  <si>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</si>
  <si>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</si>
  <si>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</si>
  <si>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</si>
  <si>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</si>
  <si>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</si>
  <si>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</si>
  <si>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</si>
  <si>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</si>
  <si>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</si>
  <si>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</si>
  <si>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</si>
  <si>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</si>
  <si>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</si>
  <si>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</si>
  <si>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</si>
  <si>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</si>
  <si>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</si>
  <si>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</si>
  <si>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</si>
  <si>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</si>
  <si>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</si>
  <si>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</si>
  <si>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</si>
  <si>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</si>
  <si>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</si>
  <si>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</si>
  <si>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</si>
  <si>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</si>
  <si>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</si>
  <si>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</si>
  <si>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</si>
  <si>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</si>
  <si>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</si>
  <si>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</si>
  <si>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</si>
  <si>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</si>
  <si>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</si>
  <si>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</si>
  <si>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</si>
  <si>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</si>
  <si>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</si>
  <si>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</si>
  <si>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</si>
  <si>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</si>
  <si>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</si>
  <si>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</si>
  <si>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</si>
  <si>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</si>
  <si>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</si>
  <si>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</si>
  <si>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</si>
  <si>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</si>
  <si>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</si>
  <si>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</si>
  <si>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</si>
  <si>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</si>
  <si>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</si>
  <si>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</si>
  <si>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</si>
  <si>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</si>
  <si>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</si>
  <si>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</si>
  <si>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</si>
  <si>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</si>
  <si>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</si>
  <si>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</si>
  <si>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</si>
  <si>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</si>
  <si>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</si>
  <si>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</si>
  <si>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</si>
  <si>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</si>
  <si>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</si>
  <si>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</si>
  <si>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</si>
  <si>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</si>
  <si>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</si>
  <si>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</si>
  <si>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</si>
  <si>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</si>
  <si>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</si>
  <si>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</si>
  <si>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</si>
  <si>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</si>
  <si>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</si>
  <si>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</si>
  <si>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</si>
  <si>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</si>
  <si>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</si>
  <si>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</si>
  <si>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</si>
  <si>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</si>
  <si>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</si>
  <si>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</si>
  <si>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</si>
  <si>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</si>
  <si>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</si>
  <si>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</si>
  <si>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</si>
  <si>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</si>
  <si>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</si>
  <si>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</si>
  <si>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</si>
  <si>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</si>
  <si>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</si>
  <si>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</si>
  <si>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</si>
  <si>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</si>
  <si>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</si>
  <si>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</si>
  <si>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</si>
  <si>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</si>
  <si>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</si>
  <si>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</si>
  <si>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</si>
  <si>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</si>
  <si>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</si>
  <si>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</si>
  <si>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</si>
  <si>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</si>
  <si>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</si>
  <si>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</si>
  <si>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</si>
  <si>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</si>
  <si>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</si>
  <si>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</si>
  <si>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</si>
  <si>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</si>
  <si>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</si>
  <si>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</si>
  <si>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</si>
  <si>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</si>
  <si>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</si>
  <si>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</si>
  <si>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</si>
  <si>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</si>
  <si>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</si>
  <si>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</si>
  <si>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</si>
  <si>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</si>
  <si>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</si>
  <si>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</si>
  <si>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</si>
  <si>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</si>
  <si>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</si>
  <si>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</si>
  <si>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</si>
  <si>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</si>
  <si>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</si>
  <si>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</si>
  <si>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</si>
  <si>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</si>
  <si>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</si>
  <si>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</si>
  <si>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</si>
  <si>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</si>
  <si>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</si>
  <si>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</si>
  <si>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</si>
  <si>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</si>
  <si>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</si>
  <si>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</si>
  <si>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</si>
  <si>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</si>
  <si>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</si>
  <si>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</si>
  <si>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</si>
  <si>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</si>
  <si>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</si>
  <si>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</si>
  <si>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</si>
  <si>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</si>
  <si>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</si>
  <si>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</si>
  <si>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</si>
  <si>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</si>
  <si>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</si>
  <si>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</si>
  <si>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</si>
  <si>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</si>
  <si>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</si>
  <si>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</si>
  <si>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</si>
  <si>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</si>
  <si>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</si>
  <si>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</si>
  <si>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</si>
  <si>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</si>
  <si>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</si>
  <si>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</si>
  <si>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</si>
  <si>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</si>
  <si>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</si>
  <si>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</si>
  <si>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</si>
  <si>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</si>
  <si>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</si>
  <si>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</si>
  <si>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</si>
  <si>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</si>
  <si>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</si>
  <si>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</si>
  <si>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</si>
  <si>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</si>
  <si>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</si>
  <si>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</si>
  <si>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</si>
  <si>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</si>
  <si>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</si>
  <si>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</si>
  <si>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</si>
  <si>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</si>
  <si>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</si>
  <si>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</si>
  <si>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</si>
  <si>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</si>
  <si>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</si>
  <si>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</si>
  <si>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</si>
  <si>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</si>
  <si>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</si>
  <si>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</si>
  <si>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</si>
  <si>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</si>
  <si>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</si>
  <si>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</si>
  <si>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</si>
  <si>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</si>
  <si>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</si>
  <si>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</si>
  <si>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</si>
  <si>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</si>
  <si>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</si>
  <si>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</si>
  <si>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</si>
  <si>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</si>
  <si>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</si>
  <si>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</si>
  <si>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</si>
  <si>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</si>
  <si>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</si>
  <si>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</si>
  <si>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</si>
  <si>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</si>
  <si>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</si>
  <si>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</si>
  <si>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</si>
  <si>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</si>
  <si>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</si>
  <si>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</si>
  <si>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</si>
  <si>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</si>
  <si>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</si>
  <si>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</si>
  <si>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</si>
  <si>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</si>
  <si>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</si>
  <si>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</si>
  <si>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</si>
  <si>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</si>
  <si>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</si>
  <si>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</si>
  <si>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</si>
  <si>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</si>
  <si>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</si>
  <si>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</si>
  <si>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</si>
  <si>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</si>
  <si>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</si>
  <si>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</si>
  <si>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</si>
  <si>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</si>
  <si>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</si>
  <si>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</si>
  <si>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</si>
  <si>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</si>
  <si>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</si>
  <si>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</si>
  <si>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</si>
  <si>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</si>
  <si>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</si>
  <si>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</si>
  <si>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</si>
  <si>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</si>
  <si>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</si>
  <si>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</si>
  <si>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</si>
  <si>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</si>
  <si>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</si>
  <si>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</si>
  <si>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</si>
  <si>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</si>
  <si>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</si>
  <si>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</si>
  <si>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</si>
  <si>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</si>
  <si>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</si>
  <si>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</si>
  <si>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</si>
  <si>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</si>
  <si>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</si>
  <si>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</si>
  <si>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</si>
  <si>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</si>
  <si>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</si>
  <si>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</si>
  <si>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</si>
  <si>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</si>
  <si>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</si>
  <si>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</si>
  <si>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</si>
  <si>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</si>
  <si>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</si>
  <si>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</si>
  <si>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</si>
  <si>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</si>
  <si>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</si>
  <si>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</si>
  <si>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</si>
  <si>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</si>
  <si>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</si>
  <si>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</si>
  <si>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</si>
  <si>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</si>
  <si>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</si>
  <si>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</si>
  <si>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</si>
  <si>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</si>
  <si>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</si>
  <si>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</si>
  <si>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</si>
  <si>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</si>
  <si>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</si>
  <si>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</si>
  <si>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</si>
  <si>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</si>
  <si>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</si>
  <si>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</si>
  <si>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</si>
  <si>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</si>
  <si>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</si>
  <si>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</si>
  <si>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</si>
  <si>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</si>
  <si>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</si>
  <si>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</si>
  <si>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</si>
  <si>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</si>
  <si>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</si>
  <si>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</si>
  <si>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</si>
  <si>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</si>
  <si>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</si>
  <si>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</si>
  <si>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</si>
  <si>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</si>
  <si>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</si>
  <si>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</si>
  <si>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</si>
  <si>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</si>
  <si>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</si>
  <si>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</si>
  <si>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</si>
  <si>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</si>
  <si>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</si>
  <si>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</si>
  <si>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</si>
  <si>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</si>
  <si>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</si>
  <si>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</si>
  <si>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</si>
  <si>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</si>
  <si>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</si>
  <si>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</si>
  <si>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</si>
  <si>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</si>
  <si>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</si>
  <si>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</si>
  <si>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</si>
  <si>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</si>
  <si>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</si>
  <si>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</si>
  <si>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</si>
  <si>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</si>
  <si>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</si>
  <si>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</si>
  <si>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</si>
  <si>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</si>
  <si>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</si>
  <si>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</si>
  <si>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</si>
  <si>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</si>
  <si>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</si>
  <si>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</si>
  <si>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</si>
  <si>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</si>
  <si>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</si>
  <si>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</si>
  <si>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</si>
  <si>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</si>
  <si>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</si>
  <si>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</si>
  <si>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</si>
  <si>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</si>
  <si>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</si>
  <si>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</si>
  <si>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</si>
  <si>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</si>
  <si>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</si>
  <si>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</si>
  <si>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</si>
  <si>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</si>
  <si>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</si>
  <si>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</si>
  <si>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</si>
  <si>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</si>
  <si>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</si>
  <si>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</si>
  <si>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</si>
  <si>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</si>
  <si>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</si>
  <si>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</si>
  <si>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</si>
  <si>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</si>
  <si>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</si>
  <si>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</si>
  <si>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</si>
  <si>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</si>
  <si>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</si>
  <si>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</si>
  <si>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</si>
  <si>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</si>
  <si>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</si>
  <si>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</si>
  <si>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</si>
  <si>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</si>
  <si>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</si>
  <si>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</si>
  <si>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</si>
  <si>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</si>
  <si>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</si>
  <si>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</si>
  <si>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</si>
  <si>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</si>
  <si>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</si>
  <si>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</si>
  <si>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</si>
  <si>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</si>
  <si>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</si>
  <si>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</si>
  <si>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</si>
  <si>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</si>
  <si>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</si>
  <si>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</si>
  <si>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</si>
  <si>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</si>
  <si>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</si>
  <si>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</si>
  <si>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</si>
  <si>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</si>
  <si>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</si>
  <si>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</si>
  <si>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</si>
  <si>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</si>
  <si>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</si>
  <si>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</si>
  <si>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</si>
  <si>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</si>
  <si>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</si>
  <si>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</si>
  <si>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</si>
  <si>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</si>
  <si>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</si>
  <si>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</si>
  <si>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</si>
  <si>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</si>
  <si>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</si>
  <si>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</si>
  <si>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</si>
  <si>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</si>
  <si>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</si>
  <si>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</si>
  <si>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</si>
  <si>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</si>
  <si>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</si>
  <si>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</si>
  <si>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</si>
  <si>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</si>
  <si>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</si>
  <si>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</si>
  <si>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</si>
  <si>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</si>
  <si>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</si>
  <si>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</si>
  <si>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</si>
  <si>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</si>
  <si>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</si>
  <si>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</si>
  <si>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</si>
  <si>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</si>
  <si>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</si>
  <si>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</si>
  <si>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</si>
  <si>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</si>
  <si>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</si>
  <si>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</si>
  <si>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</si>
  <si>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</si>
  <si>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</si>
  <si>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</si>
  <si>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</si>
  <si>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</si>
  <si>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</si>
  <si>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</si>
  <si>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</si>
  <si>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</si>
  <si>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</si>
  <si>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</si>
  <si>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</si>
  <si>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</si>
  <si>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</si>
  <si>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</si>
  <si>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</si>
  <si>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</si>
  <si>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</si>
  <si>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</si>
  <si>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</si>
  <si>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</si>
  <si>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</si>
  <si>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</si>
  <si>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</si>
  <si>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</si>
  <si>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</si>
  <si>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</si>
  <si>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</si>
  <si>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</si>
  <si>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</si>
  <si>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</si>
  <si>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</si>
  <si>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</si>
  <si>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</si>
  <si>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</si>
  <si>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</si>
  <si>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</si>
  <si>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</si>
  <si>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</si>
  <si>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</si>
  <si>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</si>
  <si>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</si>
  <si>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</si>
  <si>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</si>
  <si>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</si>
  <si>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</si>
  <si>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</si>
  <si>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</si>
  <si>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</si>
  <si>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</si>
  <si>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</si>
  <si>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</si>
  <si>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</si>
  <si>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</si>
  <si>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</si>
  <si>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</si>
  <si>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</si>
  <si>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</si>
  <si>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</si>
  <si>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</si>
  <si>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</si>
  <si>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</si>
  <si>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</si>
  <si>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</si>
  <si>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</si>
  <si>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</si>
  <si>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</si>
  <si>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</si>
  <si>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</si>
  <si>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</si>
  <si>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</si>
  <si>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</si>
  <si>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</si>
  <si>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</si>
  <si>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</si>
  <si>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</si>
  <si>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</si>
  <si>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</si>
  <si>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</si>
  <si>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</si>
  <si>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</si>
  <si>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</si>
  <si>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</si>
  <si>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</si>
  <si>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</si>
  <si>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</si>
  <si>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</si>
  <si>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</si>
  <si>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</si>
  <si>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</si>
  <si>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</si>
  <si>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</si>
  <si>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</si>
  <si>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</si>
  <si>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</si>
  <si>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</si>
  <si>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</si>
  <si>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</si>
  <si>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</si>
  <si>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</si>
  <si>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</si>
  <si>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</si>
  <si>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</si>
  <si>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</si>
  <si>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</si>
  <si>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</si>
  <si>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</si>
  <si>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</si>
  <si>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</si>
  <si>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</si>
  <si>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</si>
  <si>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</si>
  <si>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</si>
  <si>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</si>
  <si>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</si>
  <si>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</si>
  <si>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</si>
  <si>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</si>
  <si>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</si>
  <si>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</si>
  <si>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</si>
  <si>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</si>
  <si>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</si>
  <si>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</si>
  <si>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</si>
  <si>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</si>
  <si>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</si>
  <si>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</si>
  <si>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</si>
  <si>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</si>
  <si>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</si>
  <si>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</si>
  <si>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</si>
  <si>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</si>
  <si>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</si>
  <si>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</si>
  <si>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</si>
  <si>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</si>
  <si>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</si>
  <si>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</si>
  <si>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</si>
  <si>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</si>
  <si>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</si>
  <si>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</si>
  <si>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</si>
  <si>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</si>
  <si>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</si>
  <si>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</si>
  <si>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</si>
  <si>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</si>
  <si>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</si>
  <si>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</si>
  <si>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</si>
  <si>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</si>
  <si>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</si>
  <si>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</si>
  <si>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</si>
  <si>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</si>
  <si>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</si>
  <si>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</si>
  <si>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</si>
  <si>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</si>
  <si>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</si>
  <si>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</si>
  <si>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</si>
  <si>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</si>
  <si>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</si>
  <si>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</si>
  <si>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</si>
  <si>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</si>
  <si>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</si>
  <si>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</si>
  <si>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</si>
  <si>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</si>
  <si>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</si>
  <si>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</si>
  <si>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</si>
  <si>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</si>
  <si>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</si>
  <si>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</si>
  <si>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</si>
  <si>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</si>
  <si>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</si>
  <si>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</si>
  <si>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</si>
  <si>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</si>
  <si>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</si>
  <si>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</si>
  <si>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</si>
  <si>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</si>
  <si>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</si>
  <si>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</si>
  <si>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</si>
  <si>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</si>
  <si>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</si>
  <si>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</si>
  <si>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</si>
  <si>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</si>
  <si>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</si>
  <si>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</si>
  <si>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</si>
  <si>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</si>
  <si>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</si>
  <si>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</si>
  <si>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</si>
  <si>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</si>
  <si>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</si>
  <si>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</si>
  <si>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</si>
  <si>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</si>
  <si>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</si>
  <si>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</si>
  <si>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</si>
  <si>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</si>
  <si>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</si>
  <si>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</si>
  <si>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</si>
  <si>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</si>
  <si>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</si>
  <si>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</si>
  <si>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</si>
  <si>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</si>
  <si>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</si>
  <si>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</si>
  <si>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</si>
  <si>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</si>
  <si>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</si>
  <si>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</si>
  <si>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</si>
  <si>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</si>
  <si>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</si>
  <si>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</si>
  <si>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</si>
  <si>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</si>
  <si>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</si>
  <si>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</si>
  <si>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</si>
  <si>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</si>
  <si>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</si>
  <si>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</si>
  <si>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</si>
  <si>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</si>
  <si>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</si>
  <si>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</si>
  <si>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</si>
  <si>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</si>
  <si>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</si>
  <si>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</si>
  <si>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</si>
  <si>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</si>
  <si>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</si>
  <si>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</si>
  <si>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</si>
  <si>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</si>
  <si>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</si>
  <si>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</si>
  <si>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</si>
  <si>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</si>
  <si>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</si>
  <si>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</si>
  <si>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</si>
  <si>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</si>
  <si>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</si>
  <si>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</si>
  <si>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</si>
  <si>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</si>
  <si>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</si>
  <si>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</si>
  <si>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</si>
  <si>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</si>
  <si>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</si>
  <si>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</si>
  <si>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</si>
  <si>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</si>
  <si>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</si>
  <si>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</si>
  <si>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</si>
  <si>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</si>
  <si>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</si>
  <si>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</si>
  <si>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</si>
  <si>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</si>
  <si>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</si>
  <si>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</si>
  <si>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</si>
  <si>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</si>
  <si>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</si>
  <si>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</si>
  <si>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</si>
  <si>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</si>
  <si>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</si>
  <si>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</si>
  <si>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</si>
  <si>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</si>
  <si>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</si>
  <si>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</si>
  <si>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</si>
  <si>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</si>
  <si>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</si>
  <si>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</si>
  <si>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</si>
  <si>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</si>
  <si>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</si>
  <si>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</si>
  <si>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</si>
  <si>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</si>
  <si>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</si>
  <si>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</si>
  <si>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</si>
  <si>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</si>
  <si>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</si>
  <si>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</si>
  <si>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</si>
  <si>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</si>
  <si>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</si>
  <si>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</si>
  <si>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</si>
  <si>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</si>
  <si>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</si>
  <si>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</si>
  <si>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</si>
  <si>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</si>
  <si>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</si>
  <si>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</si>
  <si>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</si>
  <si>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</si>
  <si>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</si>
  <si>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</si>
  <si>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</si>
  <si>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</si>
  <si>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</si>
  <si>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</si>
  <si>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</si>
  <si>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</si>
  <si>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</si>
  <si>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</si>
  <si>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</si>
  <si>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</si>
  <si>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</si>
  <si>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</si>
  <si>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</si>
  <si>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</si>
  <si>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</si>
  <si>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</si>
  <si>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</si>
  <si>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</si>
  <si>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</si>
  <si>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</si>
  <si>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</si>
  <si>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</si>
  <si>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</si>
  <si>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</si>
  <si>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</si>
  <si>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</si>
  <si>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</si>
  <si>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</si>
  <si>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</si>
  <si>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</si>
  <si>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</si>
  <si>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</si>
  <si>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</si>
  <si>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</si>
  <si>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</si>
  <si>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</si>
  <si>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</si>
  <si>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</si>
  <si>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</si>
  <si>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</si>
  <si>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</si>
  <si>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</si>
  <si>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</si>
  <si>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</si>
  <si>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</si>
  <si>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</si>
  <si>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</si>
  <si>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</si>
  <si>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</si>
  <si>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</si>
  <si>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</si>
  <si>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</si>
  <si>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</si>
  <si>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</si>
  <si>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</si>
  <si>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</si>
  <si>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</si>
  <si>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</si>
  <si>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</si>
  <si>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</si>
  <si>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</si>
  <si>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</si>
  <si>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</si>
  <si>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</si>
  <si>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</si>
  <si>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</si>
  <si>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</si>
  <si>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</si>
  <si>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</si>
  <si>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</si>
  <si>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</si>
  <si>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</si>
  <si>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</si>
  <si>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</si>
  <si>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</si>
  <si>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</si>
  <si>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</si>
  <si>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</si>
  <si>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</si>
  <si>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</si>
  <si>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</si>
  <si>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</si>
  <si>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</si>
  <si>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</si>
  <si>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</si>
  <si>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</si>
  <si>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</si>
  <si>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</si>
  <si>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</si>
  <si>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</si>
  <si>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</si>
  <si>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</si>
  <si>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</si>
  <si>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</si>
  <si>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</si>
  <si>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</si>
  <si>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</si>
  <si>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</si>
  <si>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</si>
  <si>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</si>
  <si>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</si>
  <si>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</si>
  <si>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</si>
  <si>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</si>
  <si>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</si>
  <si>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</si>
  <si>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</si>
  <si>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</si>
  <si>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</si>
  <si>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</si>
  <si>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</si>
  <si>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</si>
  <si>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</si>
  <si>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</si>
  <si>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</si>
  <si>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</si>
  <si>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</si>
  <si>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</si>
  <si>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</si>
  <si>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</si>
  <si>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</si>
  <si>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</si>
  <si>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</si>
  <si>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</si>
  <si>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</si>
  <si>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</si>
  <si>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</si>
  <si>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</si>
  <si>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</si>
  <si>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</si>
  <si>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</si>
  <si>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</si>
  <si>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</si>
  <si>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</si>
  <si>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</si>
  <si>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</si>
  <si>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</si>
  <si>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</si>
  <si>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</si>
  <si>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</si>
  <si>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</si>
  <si>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</si>
  <si>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</si>
  <si>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</si>
  <si>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</si>
  <si>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</si>
  <si>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</si>
  <si>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</si>
  <si>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</si>
  <si>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</si>
  <si>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</si>
  <si>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</si>
  <si>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</si>
  <si>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</si>
  <si>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</si>
  <si>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</si>
  <si>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</si>
  <si>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</si>
  <si>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</si>
  <si>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</si>
  <si>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</si>
  <si>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</si>
  <si>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</si>
  <si>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</si>
  <si>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</si>
  <si>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</si>
  <si>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</si>
  <si>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</si>
  <si>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</si>
  <si>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</si>
  <si>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</si>
  <si>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</si>
  <si>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</si>
  <si>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</si>
  <si>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</si>
  <si>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</si>
  <si>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</si>
  <si>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</si>
  <si>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</si>
  <si>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</si>
  <si>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</si>
  <si>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</si>
  <si>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</si>
  <si>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</si>
  <si>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</si>
  <si>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</si>
  <si>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</si>
  <si>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</si>
  <si>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</si>
  <si>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</si>
  <si>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</si>
  <si>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</si>
  <si>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</si>
  <si>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</si>
  <si>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</si>
  <si>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</si>
  <si>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</si>
  <si>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</si>
  <si>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</si>
  <si>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</si>
  <si>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</si>
  <si>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</si>
  <si>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</si>
  <si>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</si>
  <si>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</si>
  <si>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</si>
  <si>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</si>
  <si>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</si>
  <si>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</si>
  <si>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</si>
  <si>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</si>
  <si>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</si>
  <si>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</si>
  <si>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</si>
  <si>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</si>
  <si>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</si>
  <si>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</si>
  <si>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</si>
  <si>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</si>
  <si>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</si>
  <si>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</si>
  <si>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</si>
  <si>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</si>
  <si>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</si>
  <si>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</si>
  <si>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</si>
  <si>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</si>
  <si>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</si>
  <si>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</si>
  <si>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</si>
  <si>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</si>
  <si>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</si>
  <si>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</si>
  <si>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</si>
  <si>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</si>
  <si>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</si>
  <si>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</si>
  <si>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</si>
  <si>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</si>
  <si>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</si>
  <si>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</si>
  <si>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</si>
  <si>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</si>
  <si>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</si>
  <si>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</si>
  <si>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</si>
  <si>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</si>
  <si>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</si>
  <si>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</si>
  <si>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</si>
  <si>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</si>
  <si>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</si>
  <si>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</si>
  <si>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</si>
  <si>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</si>
  <si>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</si>
  <si>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</si>
  <si>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</si>
  <si>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</si>
  <si>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</si>
  <si>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</si>
  <si>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</si>
  <si>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</si>
  <si>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</si>
  <si>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</si>
  <si>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</si>
  <si>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</si>
  <si>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</si>
  <si>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</si>
  <si>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</si>
  <si>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</si>
  <si>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</si>
  <si>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</si>
  <si>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</si>
  <si>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</si>
  <si>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</si>
  <si>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</si>
  <si>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</si>
  <si>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</si>
  <si>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</si>
  <si>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</si>
  <si>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</si>
  <si>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</si>
  <si>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</si>
  <si>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</si>
  <si>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</si>
  <si>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</si>
  <si>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</si>
  <si>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</si>
  <si>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</si>
  <si>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</si>
  <si>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</si>
  <si>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</si>
  <si>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</si>
  <si>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</si>
  <si>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</si>
  <si>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</si>
  <si>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</si>
  <si>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</si>
  <si>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</si>
  <si>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</si>
  <si>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</si>
  <si>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</si>
  <si>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</si>
  <si>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</si>
  <si>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</si>
  <si>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</si>
  <si>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</si>
  <si>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</si>
  <si>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</si>
  <si>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</si>
  <si>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</si>
  <si>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</si>
  <si>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</si>
  <si>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</si>
  <si>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</si>
  <si>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</si>
  <si>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</si>
  <si>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</si>
  <si>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</si>
  <si>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</si>
  <si>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</si>
  <si>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</si>
  <si>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</si>
  <si>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</si>
  <si>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</si>
  <si>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</si>
  <si>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</si>
  <si>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</si>
  <si>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</si>
  <si>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</si>
  <si>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</si>
  <si>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</si>
  <si>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</si>
  <si>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</si>
  <si>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</si>
  <si>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</si>
  <si>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</si>
  <si>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</si>
  <si>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</si>
  <si>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</si>
  <si>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</si>
  <si>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</si>
  <si>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</si>
  <si>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</si>
  <si>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</si>
  <si>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</si>
  <si>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</si>
  <si>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</si>
  <si>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</si>
  <si>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</si>
  <si>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</si>
  <si>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</si>
  <si>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</si>
  <si>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</si>
  <si>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</si>
  <si>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</si>
  <si>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</si>
  <si>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</si>
  <si>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</si>
  <si>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</si>
  <si>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</si>
  <si>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</si>
  <si>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</si>
  <si>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</si>
  <si>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</si>
  <si>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</si>
  <si>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</si>
  <si>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</si>
  <si>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</si>
  <si>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</si>
  <si>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</si>
  <si>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</si>
  <si>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</si>
  <si>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</si>
  <si>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</si>
  <si>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</si>
  <si>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</si>
  <si>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</si>
  <si>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</si>
  <si>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</si>
  <si>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</si>
  <si>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</si>
  <si>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</si>
  <si>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</si>
  <si>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</si>
  <si>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</si>
  <si>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</si>
  <si>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</si>
  <si>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</si>
  <si>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</si>
  <si>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</si>
  <si>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</si>
  <si>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</si>
  <si>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</si>
  <si>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</si>
  <si>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</si>
  <si>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</si>
  <si>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</si>
  <si>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</si>
  <si>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</si>
  <si>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</si>
  <si>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</si>
  <si>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</si>
  <si>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</si>
  <si>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</si>
  <si>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</si>
  <si>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</si>
  <si>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</si>
  <si>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</si>
  <si>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</si>
  <si>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</si>
  <si>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</si>
  <si>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</si>
  <si>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</si>
  <si>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</si>
  <si>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</si>
  <si>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</si>
  <si>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</si>
  <si>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</si>
  <si>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</si>
  <si>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</si>
  <si>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</si>
  <si>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</si>
  <si>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</si>
  <si>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</si>
  <si>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</si>
  <si>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</si>
  <si>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</si>
  <si>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</si>
  <si>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</si>
  <si>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</si>
  <si>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</si>
  <si>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</si>
  <si>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</si>
  <si>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</si>
  <si>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</si>
  <si>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</si>
  <si>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</si>
  <si>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</si>
  <si>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</si>
  <si>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</si>
  <si>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</si>
  <si>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</si>
  <si>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</si>
  <si>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</si>
  <si>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</si>
  <si>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</si>
  <si>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</si>
  <si>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</si>
  <si>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</si>
  <si>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</si>
  <si>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</si>
  <si>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</si>
  <si>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</si>
  <si>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</si>
  <si>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</si>
  <si>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</si>
  <si>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</si>
  <si>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</si>
  <si>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</si>
  <si>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</si>
  <si>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</si>
  <si>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</si>
  <si>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</si>
  <si>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</si>
  <si>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</si>
  <si>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</si>
  <si>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</si>
  <si>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</si>
  <si>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</si>
  <si>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</si>
  <si>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</si>
  <si>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</si>
  <si>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</si>
  <si>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</si>
  <si>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</si>
  <si>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</si>
  <si>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</si>
  <si>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</si>
  <si>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</si>
  <si>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</si>
  <si>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</si>
  <si>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</si>
  <si>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</si>
  <si>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</si>
  <si>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</si>
  <si>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</si>
  <si>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</si>
  <si>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</si>
  <si>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</si>
  <si>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</si>
  <si>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</si>
  <si>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</si>
  <si>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</si>
  <si>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</si>
  <si>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</si>
  <si>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</si>
  <si>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</si>
  <si>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</si>
  <si>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</si>
  <si>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</si>
  <si>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</si>
  <si>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</si>
  <si>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</si>
  <si>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</si>
  <si>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</si>
  <si>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</si>
  <si>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</si>
  <si>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</si>
  <si>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</si>
  <si>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</si>
  <si>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</si>
  <si>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</si>
  <si>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</si>
  <si>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</si>
  <si>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</si>
  <si>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</si>
  <si>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</si>
  <si>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</si>
  <si>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</si>
  <si>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</si>
  <si>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</si>
  <si>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</si>
  <si>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</si>
  <si>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</si>
  <si>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</si>
  <si>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</si>
  <si>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</si>
  <si>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</si>
  <si>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</si>
  <si>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</si>
  <si>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</si>
  <si>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</si>
  <si>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</si>
  <si>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</si>
  <si>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</si>
  <si>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</si>
  <si>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</si>
  <si>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</si>
  <si>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</si>
  <si>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</si>
  <si>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</si>
  <si>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</si>
  <si>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</si>
  <si>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</si>
  <si>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</si>
  <si>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</si>
  <si>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</si>
  <si>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</si>
  <si>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</si>
  <si>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</si>
  <si>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</si>
  <si>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</si>
  <si>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</si>
  <si>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</si>
  <si>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</si>
  <si>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</si>
  <si>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</si>
  <si>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</si>
  <si>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</si>
  <si>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</si>
  <si>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</si>
  <si>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</si>
  <si>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</si>
  <si>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</si>
  <si>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</si>
  <si>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</si>
  <si>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</si>
  <si>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</si>
  <si>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</si>
  <si>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</si>
  <si>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</si>
  <si>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</si>
  <si>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</si>
  <si>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</si>
  <si>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</si>
  <si>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</si>
  <si>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</si>
  <si>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</si>
  <si>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</si>
  <si>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</si>
  <si>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</si>
  <si>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</si>
  <si>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</si>
  <si>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</si>
  <si>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</si>
  <si>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</si>
  <si>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</si>
  <si>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</si>
  <si>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</si>
  <si>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</si>
  <si>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</si>
  <si>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</si>
  <si>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</si>
  <si>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</si>
  <si>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</si>
  <si>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</si>
  <si>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</si>
  <si>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</si>
  <si>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</si>
  <si>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</si>
  <si>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</si>
  <si>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</si>
  <si>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</si>
  <si>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</si>
  <si>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</si>
  <si>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</si>
  <si>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</si>
  <si>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</si>
  <si>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</si>
  <si>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</si>
  <si>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</si>
  <si>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</si>
  <si>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</si>
  <si>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</si>
  <si>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</si>
  <si>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</si>
  <si>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</si>
  <si>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</si>
  <si>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</si>
  <si>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</si>
  <si>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</si>
  <si>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</si>
  <si>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</si>
  <si>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</si>
  <si>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</si>
  <si>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</si>
  <si>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</si>
  <si>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</si>
  <si>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</si>
  <si>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</si>
  <si>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</si>
  <si>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</si>
  <si>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</si>
  <si>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</si>
  <si>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</si>
  <si>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</si>
  <si>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</si>
  <si>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</si>
  <si>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</si>
  <si>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</si>
  <si>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</si>
  <si>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</si>
  <si>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</si>
  <si>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</si>
  <si>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</si>
  <si>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</si>
  <si>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</si>
  <si>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</si>
  <si>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</si>
  <si>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</si>
  <si>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</si>
  <si>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</si>
  <si>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</si>
  <si>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</si>
  <si>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</si>
  <si>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</si>
  <si>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</si>
  <si>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</si>
  <si>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</si>
  <si>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</si>
  <si>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</si>
  <si>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</si>
  <si>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</si>
  <si>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</si>
  <si>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</si>
  <si>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</si>
  <si>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</si>
  <si>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</si>
  <si>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</si>
  <si>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</si>
  <si>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</si>
  <si>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</si>
  <si>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</si>
  <si>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</si>
  <si>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</si>
  <si>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</si>
  <si>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</si>
  <si>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</si>
  <si>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</si>
  <si>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</si>
  <si>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</si>
  <si>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</si>
  <si>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</si>
  <si>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</si>
  <si>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</si>
  <si>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</si>
  <si>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</si>
  <si>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</si>
  <si>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</si>
  <si>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</si>
  <si>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</si>
  <si>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</si>
  <si>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</si>
  <si>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</si>
  <si>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</si>
  <si>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</si>
  <si>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</si>
  <si>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</si>
  <si>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</si>
  <si>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</si>
  <si>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</si>
  <si>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</si>
  <si>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</si>
  <si>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</si>
  <si>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</si>
  <si>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</si>
  <si>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</si>
  <si>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</si>
  <si>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</si>
  <si>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</si>
  <si>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</si>
  <si>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</si>
  <si>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</si>
  <si>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</si>
  <si>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</si>
  <si>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</si>
  <si>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</si>
  <si>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</si>
  <si>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</si>
  <si>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</si>
  <si>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</si>
  <si>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</si>
  <si>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</si>
  <si>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</si>
  <si>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</si>
  <si>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</si>
  <si>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</si>
  <si>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</si>
  <si>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</si>
  <si>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</si>
  <si>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</si>
  <si>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</si>
  <si>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</si>
  <si>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</si>
  <si>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</si>
  <si>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</si>
  <si>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</si>
  <si>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</si>
  <si>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</si>
  <si>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</si>
  <si>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</si>
  <si>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</si>
  <si>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</si>
  <si>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</si>
  <si>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</si>
  <si>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</si>
  <si>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</si>
  <si>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</si>
  <si>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</si>
  <si>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</si>
  <si>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</si>
  <si>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</si>
  <si>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</si>
  <si>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</si>
  <si>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</si>
  <si>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</si>
  <si>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</si>
  <si>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</si>
  <si>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</si>
  <si>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</si>
  <si>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</si>
  <si>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</si>
  <si>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</si>
  <si>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</si>
  <si>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</si>
  <si>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</si>
  <si>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</si>
  <si>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</si>
  <si>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</si>
  <si>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</si>
  <si>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</si>
  <si>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</si>
  <si>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</si>
  <si>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</si>
  <si>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</si>
  <si>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</si>
  <si>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</si>
  <si>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</si>
  <si>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</si>
  <si>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</si>
  <si>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</si>
  <si>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</si>
  <si>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</si>
  <si>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</si>
  <si>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</si>
  <si>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</si>
  <si>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</si>
  <si>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</si>
  <si>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</si>
  <si>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</si>
  <si>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</si>
  <si>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</si>
  <si>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</si>
  <si>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</si>
  <si>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</si>
  <si>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</si>
  <si>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</si>
  <si>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</si>
  <si>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</si>
  <si>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</si>
  <si>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</si>
  <si>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</si>
  <si>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</si>
  <si>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</si>
  <si>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</si>
  <si>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</si>
  <si>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</si>
  <si>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</si>
  <si>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</si>
  <si>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</si>
  <si>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</si>
  <si>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</si>
  <si>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</si>
  <si>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</si>
  <si>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</si>
  <si>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</si>
  <si>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</si>
  <si>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</si>
  <si>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</si>
  <si>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</si>
  <si>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</si>
  <si>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</si>
  <si>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</si>
  <si>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</si>
  <si>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</si>
  <si>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</si>
  <si>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</si>
  <si>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</si>
  <si>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</si>
  <si>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</si>
  <si>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</si>
  <si>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</si>
  <si>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</si>
  <si>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</si>
  <si>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</si>
  <si>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</si>
  <si>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</si>
  <si>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</si>
  <si>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</si>
  <si>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</si>
  <si>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</si>
  <si>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</si>
  <si>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</si>
  <si>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</si>
  <si>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</si>
  <si>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</si>
  <si>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</si>
  <si>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</si>
  <si>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</si>
  <si>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</si>
  <si>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</si>
  <si>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</si>
  <si>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</si>
  <si>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</si>
  <si>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</si>
  <si>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</si>
  <si>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</si>
  <si>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</si>
  <si>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</si>
  <si>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</si>
  <si>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</si>
  <si>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</si>
  <si>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</si>
  <si>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</si>
  <si>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</si>
  <si>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</si>
  <si>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</si>
  <si>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</si>
  <si>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</si>
  <si>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</si>
  <si>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</si>
  <si>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</si>
  <si>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</si>
  <si>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</si>
  <si>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</si>
  <si>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</si>
  <si>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</si>
  <si>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</si>
  <si>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</si>
  <si>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</si>
  <si>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</si>
  <si>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</si>
  <si>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</si>
  <si>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</si>
  <si>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</si>
  <si>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</si>
  <si>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</si>
  <si>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</si>
  <si>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</si>
  <si>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</si>
  <si>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</si>
  <si>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</si>
  <si>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</si>
  <si>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</si>
  <si>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</si>
  <si>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</si>
  <si>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</si>
  <si>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</si>
  <si>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</si>
  <si>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</si>
  <si>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</si>
  <si>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</si>
  <si>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</si>
  <si>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</si>
  <si>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</si>
  <si>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</si>
  <si>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</si>
  <si>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</si>
  <si>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</si>
  <si>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</si>
  <si>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</si>
  <si>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</si>
  <si>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</si>
  <si>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</si>
  <si>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</si>
  <si>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</si>
  <si>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</si>
  <si>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</si>
  <si>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</si>
  <si>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</si>
  <si>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</si>
  <si>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</si>
  <si>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</si>
  <si>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</si>
  <si>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</si>
  <si>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</si>
  <si>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</si>
  <si>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</si>
  <si>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</si>
  <si>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</si>
  <si>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</si>
  <si>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</si>
  <si>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</si>
  <si>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</si>
  <si>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</si>
  <si>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</si>
  <si>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</si>
  <si>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</si>
  <si>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</si>
  <si>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</si>
  <si>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</si>
  <si>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</si>
  <si>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</si>
  <si>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</si>
  <si>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</si>
  <si>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</si>
  <si>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</si>
  <si>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</si>
  <si>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</si>
  <si>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</si>
  <si>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</si>
  <si>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</si>
  <si>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</si>
  <si>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</si>
  <si>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</si>
  <si>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</si>
  <si>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</si>
  <si>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</si>
  <si>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</si>
  <si>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</si>
  <si>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</si>
  <si>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</si>
  <si>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</si>
  <si>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</si>
  <si>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</si>
  <si>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</si>
  <si>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</si>
  <si>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</si>
  <si>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</si>
  <si>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</si>
  <si>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</si>
  <si>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</si>
  <si>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</si>
  <si>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</si>
  <si>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</si>
  <si>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</si>
  <si>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</si>
  <si>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</si>
  <si>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</si>
  <si>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</si>
  <si>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</si>
  <si>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</si>
  <si>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</si>
  <si>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</si>
  <si>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</si>
  <si>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</si>
  <si>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</si>
  <si>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</si>
  <si>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</si>
  <si>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</si>
  <si>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</si>
  <si>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</si>
  <si>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</si>
  <si>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</si>
  <si>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</si>
  <si>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</si>
  <si>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</si>
  <si>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</si>
  <si>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</si>
  <si>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</si>
  <si>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</si>
  <si>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</si>
  <si>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</si>
  <si>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</si>
  <si>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</si>
  <si>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</si>
  <si>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</si>
  <si>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</si>
  <si>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</si>
  <si>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</si>
  <si>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</si>
  <si>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</si>
  <si>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</si>
  <si>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</si>
  <si>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</si>
  <si>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</si>
  <si>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</si>
  <si>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</si>
  <si>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</si>
  <si>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</si>
  <si>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</si>
  <si>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</si>
  <si>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</si>
  <si>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</si>
  <si>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</si>
  <si>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</si>
  <si>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</si>
  <si>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</si>
  <si>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</si>
  <si>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</si>
  <si>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</si>
  <si>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</si>
  <si>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</si>
  <si>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</si>
  <si>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</si>
  <si>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</si>
  <si>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</si>
  <si>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</si>
  <si>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</si>
  <si>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</si>
  <si>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</si>
  <si>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</si>
  <si>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</si>
  <si>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</si>
  <si>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</si>
  <si>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</si>
  <si>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</si>
  <si>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</si>
  <si>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</si>
  <si>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</si>
  <si>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</si>
  <si>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</si>
  <si>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</si>
  <si>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</si>
  <si>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</si>
  <si>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</si>
  <si>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</si>
  <si>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</si>
  <si>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</si>
  <si>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</si>
  <si>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</si>
  <si>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</si>
  <si>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</si>
  <si>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</si>
  <si>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</si>
  <si>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</si>
  <si>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</si>
  <si>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</si>
  <si>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</si>
  <si>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</si>
  <si>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</si>
  <si>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</si>
  <si>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</si>
  <si>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</si>
  <si>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</si>
  <si>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</si>
  <si>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</si>
  <si>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</si>
  <si>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</si>
  <si>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</si>
  <si>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</si>
  <si>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</si>
  <si>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</si>
  <si>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</si>
  <si>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</si>
  <si>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</si>
  <si>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</si>
  <si>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</si>
  <si>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</si>
  <si>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</si>
  <si>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</si>
  <si>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</si>
  <si>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</si>
  <si>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</si>
  <si>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</si>
  <si>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</si>
  <si>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</si>
  <si>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</si>
  <si>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</si>
  <si>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</si>
  <si>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</si>
  <si>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</si>
  <si>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</si>
  <si>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</si>
  <si>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</si>
  <si>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</si>
  <si>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</si>
  <si>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</si>
  <si>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</si>
  <si>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</si>
  <si>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</si>
  <si>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</si>
  <si>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</si>
  <si>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</si>
  <si>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</si>
  <si>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</si>
  <si>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</si>
  <si>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</si>
  <si>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</si>
  <si>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</si>
  <si>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</si>
  <si>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</si>
  <si>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</si>
  <si>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</si>
  <si>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</si>
  <si>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</si>
  <si>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</si>
  <si>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</si>
  <si>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</si>
  <si>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</si>
  <si>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</si>
  <si>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</si>
  <si>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</si>
  <si>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</si>
  <si>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</si>
  <si>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</si>
  <si>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</si>
  <si>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</si>
  <si>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</si>
  <si>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</si>
  <si>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</si>
  <si>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</si>
  <si>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</si>
  <si>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</si>
  <si>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</si>
  <si>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</si>
  <si>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</si>
  <si>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</si>
  <si>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</si>
  <si>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</si>
  <si>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</si>
  <si>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</si>
  <si>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</si>
  <si>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</si>
  <si>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</si>
  <si>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</si>
  <si>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</si>
  <si>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</si>
  <si>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</si>
  <si>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</si>
  <si>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</si>
  <si>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</si>
  <si>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</si>
  <si>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</si>
  <si>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</si>
  <si>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</si>
  <si>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</si>
  <si>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</si>
  <si>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</si>
  <si>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</si>
  <si>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</si>
  <si>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</si>
  <si>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</si>
  <si>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</si>
  <si>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</si>
  <si>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</si>
  <si>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</si>
  <si>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</si>
  <si>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</si>
  <si>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</si>
  <si>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</si>
  <si>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</si>
  <si>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</si>
  <si>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</si>
  <si>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</si>
  <si>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</si>
  <si>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</si>
  <si>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</si>
  <si>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</si>
  <si>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</si>
  <si>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</si>
  <si>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</si>
  <si>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</si>
  <si>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</si>
  <si>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</si>
  <si>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</si>
  <si>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</si>
  <si>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</si>
  <si>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</si>
  <si>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</si>
  <si>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</si>
  <si>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</si>
  <si>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</si>
  <si>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</si>
  <si>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</si>
  <si>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</si>
  <si>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</si>
  <si>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</si>
  <si>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</si>
  <si>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</si>
  <si>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</si>
  <si>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</si>
  <si>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</si>
  <si>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</si>
  <si>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</si>
  <si>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</si>
  <si>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</si>
  <si>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</si>
  <si>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</si>
  <si>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</si>
  <si>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</si>
  <si>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</si>
  <si>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</si>
  <si>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</si>
  <si>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</si>
  <si>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</si>
  <si>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</si>
  <si>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</si>
  <si>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</si>
  <si>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</si>
  <si>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</si>
  <si>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</si>
  <si>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</si>
  <si>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</si>
  <si>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</si>
  <si>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</si>
  <si>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</si>
  <si>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</si>
  <si>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</si>
  <si>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</si>
  <si>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</si>
  <si>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</si>
  <si>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</si>
  <si>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</si>
  <si>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</si>
  <si>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</si>
  <si>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</si>
  <si>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</si>
  <si>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</si>
  <si>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</si>
  <si>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</si>
  <si>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</si>
  <si>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</si>
  <si>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</si>
  <si>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</si>
  <si>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</si>
  <si>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</si>
  <si>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</si>
  <si>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</si>
  <si>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</si>
  <si>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</si>
  <si>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</si>
  <si>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</si>
  <si>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</si>
  <si>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</si>
  <si>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</si>
  <si>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</si>
  <si>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</si>
  <si>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</si>
  <si>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</si>
  <si>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</si>
  <si>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</si>
  <si>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</si>
  <si>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</si>
  <si>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</si>
  <si>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</si>
  <si>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</si>
  <si>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</si>
  <si>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</si>
  <si>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</si>
  <si>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</si>
  <si>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</si>
  <si>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</si>
  <si>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</si>
  <si>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</si>
  <si>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</si>
  <si>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</si>
  <si>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</si>
  <si>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</si>
  <si>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</si>
  <si>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</si>
  <si>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</si>
  <si>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</si>
  <si>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</si>
  <si>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</si>
  <si>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</si>
  <si>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</si>
  <si>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</si>
  <si>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</si>
  <si>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</si>
  <si>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</si>
  <si>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</si>
  <si>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</si>
  <si>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</si>
  <si>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</si>
  <si>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</si>
  <si>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</si>
  <si>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</si>
  <si>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</si>
  <si>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</si>
  <si>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</si>
  <si>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</si>
  <si>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</si>
  <si>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</si>
  <si>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</si>
  <si>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</si>
  <si>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</si>
  <si>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</si>
  <si>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</si>
  <si>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</si>
  <si>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</si>
  <si>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</si>
  <si>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</si>
  <si>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</si>
  <si>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</si>
  <si>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</si>
  <si>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</si>
  <si>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</si>
  <si>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</si>
  <si>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</si>
  <si>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</si>
  <si>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</si>
  <si>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</si>
  <si>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</si>
  <si>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</si>
  <si>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</si>
  <si>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</si>
  <si>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</si>
  <si>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</si>
  <si>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</si>
  <si>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</si>
  <si>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</si>
  <si>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</si>
  <si>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</si>
  <si>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</si>
  <si>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</si>
  <si>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</si>
  <si>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</si>
  <si>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</si>
  <si>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</si>
  <si>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</si>
  <si>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</si>
  <si>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</si>
  <si>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</si>
  <si>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</si>
  <si>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</si>
  <si>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</si>
  <si>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</si>
  <si>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</si>
  <si>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</si>
  <si>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</si>
  <si>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</si>
  <si>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</si>
  <si>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</si>
  <si>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</si>
  <si>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</si>
  <si>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</si>
  <si>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</si>
  <si>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</si>
  <si>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</si>
  <si>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</si>
  <si>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</si>
  <si>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</si>
  <si>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</si>
  <si>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</si>
  <si>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</si>
  <si>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</si>
  <si>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</si>
  <si>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</si>
  <si>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</si>
  <si>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</si>
  <si>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</si>
  <si>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</si>
  <si>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</si>
  <si>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</si>
  <si>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</si>
  <si>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</si>
  <si>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</si>
  <si>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</si>
  <si>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</si>
  <si>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</si>
  <si>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</si>
  <si>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</si>
  <si>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</si>
  <si>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</si>
  <si>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</si>
  <si>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</si>
  <si>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</si>
  <si>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</si>
  <si>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</si>
  <si>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</si>
  <si>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</si>
  <si>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</si>
  <si>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</si>
  <si>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</si>
  <si>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</si>
  <si>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</si>
  <si>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</si>
  <si>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</si>
  <si>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</si>
  <si>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</si>
  <si>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</si>
  <si>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</si>
  <si>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</si>
  <si>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</si>
  <si>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</si>
  <si>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</si>
  <si>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</si>
  <si>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</si>
  <si>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</si>
  <si>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</si>
  <si>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</si>
  <si>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</si>
  <si>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</si>
  <si>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</si>
  <si>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</si>
  <si>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</si>
  <si>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</si>
  <si>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</si>
  <si>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</si>
  <si>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</si>
  <si>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</si>
  <si>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</si>
  <si>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</si>
  <si>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</si>
  <si>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</si>
  <si>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</si>
  <si>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</si>
  <si>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</si>
  <si>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</si>
  <si>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</si>
  <si>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</si>
  <si>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</si>
  <si>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</si>
  <si>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</si>
  <si>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</si>
  <si>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</si>
  <si>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</si>
  <si>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</si>
  <si>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</si>
  <si>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</si>
  <si>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</si>
  <si>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</si>
  <si>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</si>
  <si>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</si>
  <si>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</si>
  <si>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</si>
  <si>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</si>
  <si>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</si>
  <si>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</si>
  <si>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</si>
  <si>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</si>
  <si>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</si>
  <si>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</si>
  <si>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</si>
  <si>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</si>
  <si>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</si>
  <si>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</si>
  <si>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</si>
  <si>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</si>
  <si>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</si>
  <si>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</si>
  <si>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</si>
  <si>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</si>
  <si>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</si>
  <si>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</si>
  <si>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</si>
  <si>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</si>
  <si>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</si>
  <si>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</si>
  <si>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</si>
  <si>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</si>
  <si>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</si>
  <si>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</si>
  <si>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</si>
  <si>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</si>
  <si>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</si>
  <si>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</si>
  <si>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</si>
  <si>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</si>
  <si>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</si>
  <si>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</si>
  <si>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</si>
  <si>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</si>
  <si>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</si>
  <si>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</si>
  <si>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</si>
  <si>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</si>
  <si>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</si>
  <si>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</si>
  <si>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</si>
  <si>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</si>
  <si>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</si>
  <si>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</si>
  <si>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</si>
  <si>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</si>
  <si>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</si>
  <si>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</si>
  <si>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</si>
  <si>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</si>
  <si>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</si>
  <si>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</si>
  <si>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</si>
  <si>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</si>
  <si>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</si>
  <si>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</si>
  <si>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</si>
  <si>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</si>
  <si>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</si>
  <si>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</si>
  <si>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</si>
  <si>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</si>
  <si>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</si>
  <si>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</si>
  <si>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</si>
  <si>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</si>
  <si>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</si>
  <si>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</si>
  <si>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</si>
  <si>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</si>
  <si>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</si>
  <si>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</si>
  <si>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</si>
  <si>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</si>
  <si>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</si>
  <si>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</si>
  <si>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</si>
  <si>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</si>
  <si>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</si>
  <si>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</si>
  <si>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</si>
  <si>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</si>
  <si>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</si>
  <si>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</si>
  <si>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</si>
  <si>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</si>
  <si>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</si>
  <si>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</si>
  <si>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</si>
  <si>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</si>
  <si>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</si>
  <si>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</si>
  <si>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</si>
  <si>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</si>
  <si>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</si>
  <si>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</si>
  <si>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</si>
  <si>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</si>
  <si>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</si>
  <si>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</si>
  <si>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</si>
  <si>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</si>
  <si>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</si>
  <si>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</si>
  <si>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</si>
  <si>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</si>
  <si>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</si>
  <si>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</si>
  <si>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</si>
  <si>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</si>
  <si>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</si>
  <si>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</si>
  <si>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</si>
  <si>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</si>
  <si>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</si>
  <si>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</si>
  <si>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</si>
  <si>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</si>
  <si>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</si>
  <si>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</si>
  <si>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</si>
  <si>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</si>
  <si>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</si>
  <si>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</si>
  <si>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</si>
  <si>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</si>
  <si>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</si>
  <si>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</si>
  <si>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</si>
  <si>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</si>
  <si>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</si>
  <si>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</si>
  <si>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</si>
  <si>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</si>
  <si>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</si>
  <si>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</si>
  <si>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</si>
  <si>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</si>
  <si>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</si>
  <si>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</si>
  <si>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</si>
  <si>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</si>
  <si>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</si>
  <si>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</si>
  <si>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</si>
  <si>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</si>
  <si>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</si>
  <si>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</si>
  <si>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</si>
  <si>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</si>
  <si>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</si>
  <si>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</si>
  <si>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</si>
  <si>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</si>
  <si>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</si>
  <si>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</si>
  <si>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</si>
  <si>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</si>
  <si>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</si>
  <si>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</si>
  <si>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</si>
  <si>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</si>
  <si>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</si>
  <si>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</si>
  <si>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</si>
  <si>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</si>
  <si>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</si>
  <si>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</si>
  <si>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</si>
  <si>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</si>
  <si>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</si>
  <si>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</si>
  <si>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</si>
  <si>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</si>
  <si>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</si>
  <si>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</si>
  <si>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</si>
  <si>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</si>
  <si>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</si>
  <si>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</si>
  <si>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</si>
  <si>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</si>
  <si>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</si>
  <si>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</si>
  <si>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</si>
  <si>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</si>
  <si>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</si>
  <si>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</si>
  <si>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</si>
  <si>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</si>
  <si>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</si>
  <si>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</si>
  <si>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</si>
  <si>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</si>
  <si>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</si>
  <si>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</si>
  <si>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</si>
  <si>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</si>
  <si>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</si>
  <si>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</si>
  <si>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</si>
  <si>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</si>
  <si>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</si>
  <si>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</si>
  <si>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</si>
  <si>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</si>
  <si>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</si>
  <si>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</si>
  <si>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</si>
  <si>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</si>
  <si>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</si>
  <si>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</si>
  <si>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</si>
  <si>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</si>
  <si>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</si>
  <si>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</si>
  <si>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</si>
  <si>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</si>
  <si>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</si>
  <si>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</si>
  <si>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</si>
  <si>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</si>
  <si>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</si>
  <si>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</si>
  <si>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</si>
  <si>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</si>
  <si>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</si>
  <si>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</si>
  <si>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</si>
  <si>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</si>
  <si>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</si>
  <si>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</si>
  <si>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</si>
  <si>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</si>
  <si>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</si>
  <si>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</si>
  <si>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</si>
  <si>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</si>
  <si>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</si>
  <si>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</si>
  <si>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</si>
  <si>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</si>
  <si>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</si>
  <si>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</si>
  <si>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</si>
  <si>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</si>
  <si>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</si>
  <si>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</si>
  <si>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</si>
  <si>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</si>
  <si>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</si>
  <si>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</si>
  <si>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</si>
  <si>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</si>
  <si>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</si>
  <si>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</si>
  <si>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</si>
  <si>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</si>
  <si>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</si>
  <si>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</si>
  <si>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</si>
  <si>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</si>
  <si>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</si>
  <si>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</si>
  <si>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</si>
  <si>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</si>
  <si>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</si>
  <si>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</si>
  <si>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</si>
  <si>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</si>
  <si>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</si>
  <si>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</si>
  <si>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</si>
  <si>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</si>
  <si>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</si>
  <si>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</si>
  <si>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</si>
  <si>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</si>
  <si>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</si>
  <si>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</si>
  <si>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</si>
  <si>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</si>
  <si>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</si>
  <si>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</si>
  <si>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</si>
  <si>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</si>
  <si>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</si>
  <si>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</si>
  <si>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</si>
  <si>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</si>
  <si>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</si>
  <si>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</si>
  <si>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</si>
  <si>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</si>
  <si>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</si>
  <si>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</si>
  <si>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</si>
  <si>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</si>
  <si>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</si>
  <si>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</si>
  <si>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</si>
  <si>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</si>
  <si>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</si>
  <si>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</si>
  <si>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</si>
  <si>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</si>
  <si>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</si>
  <si>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</si>
  <si>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</si>
  <si>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</si>
  <si>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</si>
  <si>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</si>
  <si>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</si>
  <si>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</si>
  <si>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</si>
  <si>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</si>
  <si>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</si>
  <si>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</si>
  <si>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</si>
  <si>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</si>
  <si>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</si>
  <si>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</si>
  <si>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</si>
  <si>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</si>
  <si>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</si>
  <si>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</si>
  <si>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</si>
  <si>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</si>
  <si>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</si>
  <si>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</si>
  <si>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</si>
  <si>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</si>
  <si>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</si>
  <si>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</si>
  <si>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</si>
  <si>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</si>
  <si>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</si>
  <si>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</si>
  <si>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</si>
  <si>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</si>
  <si>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</si>
  <si>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</si>
  <si>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</si>
  <si>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</si>
  <si>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</si>
  <si>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</si>
  <si>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</si>
  <si>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</si>
  <si>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</si>
  <si>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</si>
  <si>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</si>
  <si>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</si>
  <si>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</si>
  <si>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</si>
  <si>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</si>
  <si>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</si>
  <si>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</si>
  <si>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</si>
  <si>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</si>
  <si>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</si>
  <si>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</si>
  <si>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</si>
  <si>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</si>
  <si>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</si>
  <si>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</si>
  <si>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</si>
  <si>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</si>
  <si>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</si>
  <si>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</si>
  <si>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</si>
  <si>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</si>
  <si>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</si>
  <si>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</si>
  <si>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</si>
  <si>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</si>
  <si>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</si>
  <si>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</si>
  <si>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</si>
  <si>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</si>
  <si>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</si>
  <si>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</si>
  <si>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</si>
  <si>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</si>
  <si>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</si>
  <si>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</si>
  <si>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</si>
  <si>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</si>
  <si>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</si>
  <si>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</si>
  <si>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</si>
  <si>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</si>
  <si>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</si>
  <si>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</si>
  <si>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</si>
  <si>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</si>
  <si>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</si>
  <si>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</si>
  <si>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</si>
  <si>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</si>
  <si>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</si>
  <si>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</si>
  <si>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</si>
  <si>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</si>
  <si>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</si>
  <si>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</si>
  <si>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</si>
  <si>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</si>
  <si>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</si>
  <si>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</si>
  <si>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</si>
  <si>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</si>
  <si>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</si>
  <si>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</si>
  <si>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</si>
  <si>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</si>
  <si>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</si>
  <si>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</si>
  <si>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</si>
  <si>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</si>
  <si>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</si>
  <si>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</si>
  <si>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</si>
  <si>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</si>
  <si>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</si>
  <si>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</si>
  <si>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</si>
  <si>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</si>
  <si>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</si>
  <si>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</si>
  <si>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</si>
  <si>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</si>
  <si>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</si>
  <si>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</si>
  <si>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</si>
  <si>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</si>
  <si>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</si>
  <si>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</si>
  <si>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</si>
  <si>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</si>
  <si>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</si>
  <si>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</si>
  <si>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</si>
  <si>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</si>
  <si>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</si>
  <si>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</si>
  <si>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</si>
  <si>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</si>
  <si>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</si>
  <si>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</si>
  <si>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</si>
  <si>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</si>
  <si>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</si>
  <si>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</si>
  <si>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</si>
  <si>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</si>
  <si>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</si>
  <si>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</si>
  <si>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</si>
  <si>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</si>
  <si>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</si>
  <si>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</si>
  <si>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</si>
  <si>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</si>
  <si>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</si>
  <si>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</si>
  <si>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</si>
  <si>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</si>
  <si>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</si>
  <si>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</si>
  <si>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</si>
  <si>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</si>
  <si>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</si>
  <si>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</si>
  <si>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</si>
  <si>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</si>
  <si>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</si>
  <si>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</si>
  <si>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</si>
  <si>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</si>
  <si>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</si>
  <si>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</si>
  <si>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</si>
  <si>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</si>
  <si>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</si>
  <si>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</si>
  <si>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</si>
  <si>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</si>
  <si>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</si>
  <si>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</si>
  <si>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</si>
  <si>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</si>
  <si>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</si>
  <si>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</si>
  <si>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</si>
  <si>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</si>
  <si>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</si>
  <si>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</si>
  <si>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</si>
  <si>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</si>
  <si>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</si>
  <si>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</si>
  <si>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</si>
  <si>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</si>
  <si>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</si>
  <si>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</si>
  <si>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</si>
  <si>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</si>
  <si>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</si>
  <si>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</si>
  <si>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</si>
  <si>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</si>
  <si>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</si>
  <si>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</si>
  <si>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</si>
  <si>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</si>
  <si>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</si>
  <si>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</si>
  <si>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</si>
  <si>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</si>
  <si>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</si>
  <si>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</si>
  <si>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</si>
  <si>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</si>
  <si>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</si>
  <si>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</si>
  <si>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</si>
  <si>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</si>
  <si>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</si>
  <si>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</si>
  <si>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</si>
  <si>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</si>
  <si>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</si>
  <si>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</si>
  <si>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</si>
  <si>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</si>
  <si>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</si>
  <si>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</si>
  <si>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</si>
  <si>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</si>
  <si>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</si>
  <si>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</si>
  <si>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</si>
  <si>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</si>
  <si>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</si>
  <si>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</si>
  <si>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</si>
  <si>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</si>
  <si>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</si>
  <si>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</si>
  <si>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</si>
  <si>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</si>
  <si>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</si>
  <si>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</si>
  <si>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</si>
  <si>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</si>
  <si>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</si>
  <si>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</si>
  <si>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</si>
  <si>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</si>
  <si>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</si>
  <si>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</si>
  <si>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</si>
  <si>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</si>
  <si>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</si>
  <si>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</si>
  <si>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</si>
  <si>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</si>
  <si>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</si>
  <si>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</si>
  <si>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</si>
  <si>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</si>
  <si>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</si>
  <si>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</si>
  <si>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</si>
  <si>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</si>
  <si>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</si>
  <si>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</si>
  <si>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</si>
  <si>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</si>
  <si>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</si>
  <si>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</si>
  <si>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</si>
  <si>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</si>
  <si>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</si>
  <si>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</si>
  <si>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</si>
  <si>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</si>
  <si>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</si>
  <si>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</si>
  <si>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</si>
  <si>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</si>
  <si>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</si>
  <si>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</si>
  <si>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</si>
  <si>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</si>
  <si>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</si>
  <si>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</si>
  <si>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</si>
  <si>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</si>
  <si>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</si>
  <si>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</si>
  <si>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</si>
  <si>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</si>
  <si>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</si>
  <si>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</si>
  <si>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</si>
  <si>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</si>
  <si>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</si>
  <si>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</si>
  <si>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</si>
  <si>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</si>
  <si>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</si>
  <si>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</si>
  <si>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</si>
  <si>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</si>
  <si>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</si>
  <si>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</si>
  <si>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</si>
  <si>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</si>
  <si>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</si>
  <si>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</si>
  <si>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</si>
  <si>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</si>
  <si>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</si>
  <si>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</si>
  <si>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</si>
  <si>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</si>
  <si>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</si>
  <si>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</si>
  <si>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</si>
  <si>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</si>
  <si>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</si>
  <si>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</si>
  <si>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</si>
  <si>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</si>
  <si>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</si>
  <si>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</si>
  <si>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</si>
  <si>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</si>
  <si>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</si>
  <si>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</si>
  <si>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</si>
  <si>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</si>
  <si>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</si>
  <si>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</si>
  <si>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</si>
  <si>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</si>
  <si>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</si>
  <si>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</si>
  <si>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</si>
  <si>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</si>
  <si>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</si>
  <si>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</si>
  <si>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</si>
  <si>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</si>
  <si>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</si>
  <si>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</si>
  <si>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</si>
  <si>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</si>
  <si>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</si>
  <si>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</si>
  <si>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</si>
  <si>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</si>
  <si>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</si>
  <si>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</si>
  <si>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</si>
  <si>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</si>
  <si>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</si>
  <si>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</si>
  <si>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</si>
  <si>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</si>
  <si>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</si>
  <si>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</si>
  <si>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</si>
  <si>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</si>
  <si>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</si>
  <si>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</si>
  <si>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</si>
  <si>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</si>
  <si>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</si>
  <si>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</si>
  <si>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</si>
  <si>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</si>
  <si>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</si>
  <si>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</si>
  <si>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</si>
  <si>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</si>
  <si>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</si>
  <si>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</si>
  <si>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</si>
  <si>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</si>
  <si>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</si>
  <si>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</si>
  <si>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</si>
  <si>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</si>
  <si>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</si>
  <si>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</si>
  <si>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</si>
  <si>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</si>
  <si>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</si>
  <si>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</si>
  <si>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</si>
  <si>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</si>
  <si>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</si>
  <si>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</si>
  <si>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</si>
  <si>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</si>
  <si>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</si>
  <si>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</si>
  <si>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</si>
  <si>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</si>
  <si>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</si>
  <si>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</si>
  <si>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</si>
  <si>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</si>
  <si>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</si>
  <si>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</si>
  <si>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</si>
  <si>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</si>
  <si>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</si>
  <si>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</si>
  <si>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</si>
  <si>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</si>
  <si>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</si>
  <si>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</si>
  <si>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</si>
  <si>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</si>
  <si>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</si>
  <si>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</si>
  <si>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</si>
  <si>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</si>
  <si>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</si>
  <si>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</si>
  <si>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</si>
  <si>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</si>
  <si>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</si>
  <si>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</si>
  <si>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</si>
  <si>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</si>
  <si>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</si>
  <si>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</si>
  <si>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</si>
  <si>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</si>
  <si>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</si>
  <si>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</si>
  <si>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</si>
  <si>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</si>
  <si>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</si>
  <si>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</si>
  <si>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</si>
  <si>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</si>
  <si>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</si>
  <si>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</si>
  <si>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</si>
  <si>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</si>
  <si>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</si>
  <si>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</si>
  <si>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</si>
  <si>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</si>
  <si>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</si>
  <si>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</si>
  <si>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</si>
  <si>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</si>
  <si>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</si>
  <si>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</si>
  <si>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</si>
  <si>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</si>
  <si>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</si>
  <si>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</si>
  <si>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</si>
  <si>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</si>
  <si>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</si>
  <si>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</si>
  <si>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</si>
  <si>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</si>
  <si>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</si>
  <si>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</si>
  <si>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</si>
  <si>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</si>
  <si>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</si>
  <si>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</si>
  <si>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</si>
  <si>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</si>
  <si>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</si>
  <si>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</si>
  <si>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</si>
  <si>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</si>
  <si>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</si>
  <si>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</si>
  <si>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</si>
  <si>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</si>
  <si>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</si>
  <si>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</si>
  <si>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</si>
  <si>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</si>
  <si>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</si>
  <si>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</si>
  <si>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</si>
  <si>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</si>
  <si>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</si>
  <si>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</si>
  <si>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</si>
  <si>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</si>
  <si>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</si>
  <si>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</si>
  <si>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</si>
  <si>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</si>
  <si>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</si>
  <si>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</si>
  <si>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</si>
  <si>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</si>
  <si>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</si>
  <si>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</si>
  <si>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</si>
  <si>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</si>
  <si>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</si>
  <si>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</si>
  <si>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</si>
  <si>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</si>
  <si>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</si>
  <si>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</si>
  <si>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</si>
  <si>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</si>
  <si>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</si>
  <si>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</si>
  <si>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</si>
  <si>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</si>
  <si>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</si>
  <si>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</si>
  <si>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</si>
  <si>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</si>
  <si>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</si>
  <si>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</si>
  <si>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</si>
  <si>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</si>
  <si>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</si>
  <si>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</si>
  <si>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</si>
  <si>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</si>
  <si>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</si>
  <si>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</si>
  <si>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</si>
  <si>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</si>
  <si>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</si>
  <si>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</si>
  <si>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</si>
  <si>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</si>
  <si>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</si>
  <si>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</si>
  <si>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</si>
  <si>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</si>
  <si>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</si>
  <si>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</si>
  <si>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</si>
  <si>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</si>
  <si>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</si>
  <si>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</si>
  <si>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</si>
  <si>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</si>
  <si>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</si>
  <si>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</si>
  <si>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</si>
  <si>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</si>
  <si>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</si>
  <si>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</si>
  <si>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</si>
  <si>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</si>
  <si>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</si>
  <si>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</si>
  <si>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</si>
  <si>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</si>
  <si>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</si>
  <si>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</si>
  <si>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</si>
  <si>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</si>
  <si>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</si>
  <si>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</si>
  <si>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</si>
  <si>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</si>
  <si>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</si>
  <si>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</si>
  <si>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</si>
  <si>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</si>
  <si>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</si>
  <si>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</si>
  <si>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</si>
  <si>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</si>
  <si>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</si>
  <si>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</si>
  <si>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</si>
  <si>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</si>
  <si>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</si>
  <si>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</si>
  <si>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</si>
  <si>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</si>
  <si>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</si>
  <si>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</si>
  <si>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</si>
  <si>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</si>
  <si>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</si>
  <si>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</si>
  <si>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</si>
  <si>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</si>
  <si>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</si>
  <si>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</si>
  <si>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</si>
  <si>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</si>
  <si>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</si>
  <si>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</si>
  <si>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</si>
  <si>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</si>
  <si>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</si>
  <si>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</si>
  <si>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</si>
  <si>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</si>
  <si>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</si>
  <si>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</si>
  <si>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</si>
  <si>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</si>
  <si>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</si>
  <si>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</si>
  <si>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</si>
  <si>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</si>
  <si>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</si>
  <si>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</si>
  <si>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</si>
  <si>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</si>
  <si>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</si>
  <si>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</si>
  <si>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</si>
  <si>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</si>
  <si>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</si>
  <si>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</si>
  <si>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</si>
  <si>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</si>
  <si>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</si>
  <si>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</si>
  <si>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</si>
  <si>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</si>
  <si>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</si>
  <si>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</si>
  <si>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</si>
  <si>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</si>
  <si>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</si>
  <si>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</si>
  <si>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</si>
  <si>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</si>
  <si>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</si>
  <si>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</si>
  <si>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</si>
  <si>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</si>
  <si>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</si>
  <si>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</si>
  <si>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</si>
  <si>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</si>
  <si>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</si>
  <si>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</si>
  <si>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</si>
  <si>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</si>
  <si>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</si>
  <si>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</si>
  <si>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</si>
  <si>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</si>
  <si>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</si>
  <si>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</si>
  <si>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</si>
  <si>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</si>
  <si>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</si>
  <si>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</si>
  <si>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</si>
  <si>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</si>
  <si>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</si>
  <si>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</si>
  <si>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</si>
  <si>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</si>
  <si>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</si>
  <si>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</si>
  <si>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</si>
  <si>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</si>
  <si>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</si>
  <si>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</si>
  <si>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</si>
  <si>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</si>
  <si>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</si>
  <si>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</si>
  <si>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</si>
  <si>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</si>
  <si>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</si>
  <si>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</si>
  <si>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</si>
  <si>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</si>
  <si>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</si>
  <si>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</si>
  <si>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</si>
  <si>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</si>
  <si>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</si>
  <si>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</si>
  <si>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</si>
  <si>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</si>
  <si>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</si>
  <si>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</si>
  <si>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</si>
  <si>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</si>
  <si>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</si>
  <si>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</si>
  <si>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</si>
  <si>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</si>
  <si>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</si>
  <si>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</si>
  <si>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</si>
  <si>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</si>
  <si>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</si>
  <si>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</si>
  <si>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</si>
  <si>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</si>
  <si>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</si>
  <si>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</si>
  <si>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</si>
  <si>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</si>
  <si>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</si>
  <si>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</si>
  <si>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</si>
  <si>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</si>
  <si>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</si>
  <si>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</si>
  <si>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</si>
  <si>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</si>
  <si>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</si>
  <si>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</si>
  <si>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</si>
  <si>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</si>
  <si>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</si>
  <si>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</si>
  <si>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</si>
  <si>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</si>
  <si>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</si>
  <si>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</si>
  <si>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</si>
  <si>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</si>
  <si>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</si>
  <si>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</si>
  <si>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</si>
  <si>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</si>
  <si>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</si>
  <si>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</si>
  <si>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</si>
  <si>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</si>
  <si>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</si>
  <si>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</si>
  <si>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</si>
  <si>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</si>
  <si>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</si>
  <si>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</si>
  <si>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</si>
  <si>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</si>
  <si>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</si>
  <si>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</si>
  <si>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</si>
  <si>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</si>
  <si>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</si>
  <si>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</si>
  <si>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</si>
  <si>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</si>
  <si>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</si>
  <si>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</si>
  <si>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</si>
  <si>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</si>
  <si>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</si>
  <si>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</si>
  <si>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</si>
  <si>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</si>
  <si>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</si>
  <si>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</si>
  <si>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</si>
  <si>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</si>
  <si>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</si>
  <si>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</si>
  <si>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</si>
  <si>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</si>
  <si>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</si>
  <si>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</si>
  <si>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</si>
  <si>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</si>
  <si>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</si>
  <si>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</si>
  <si>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</si>
  <si>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</si>
  <si>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</si>
  <si>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</si>
  <si>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</si>
  <si>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</si>
  <si>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</si>
  <si>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</si>
  <si>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</si>
  <si>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</si>
  <si>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</si>
  <si>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</si>
  <si>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</si>
  <si>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</si>
  <si>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</si>
  <si>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</si>
  <si>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</si>
  <si>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</si>
  <si>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</si>
  <si>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</si>
  <si>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</si>
  <si>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</si>
  <si>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</si>
  <si>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</si>
  <si>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</si>
  <si>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</si>
  <si>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</si>
  <si>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</si>
  <si>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</si>
  <si>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</si>
  <si>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</si>
  <si>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</si>
  <si>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</si>
  <si>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</si>
  <si>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</si>
  <si>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</si>
  <si>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</si>
  <si>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</si>
  <si>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</si>
  <si>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</si>
  <si>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</si>
  <si>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</si>
  <si>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</si>
  <si>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</si>
  <si>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</si>
  <si>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</si>
  <si>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</si>
  <si>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</si>
  <si>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</si>
  <si>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</si>
  <si>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</si>
  <si>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</si>
  <si>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</si>
  <si>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</si>
  <si>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</si>
  <si>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</si>
  <si>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</si>
  <si>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</si>
  <si>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</si>
  <si>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</si>
  <si>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</si>
  <si>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</si>
  <si>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</si>
  <si>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</si>
  <si>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</si>
  <si>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</si>
  <si>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</si>
  <si>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</si>
  <si>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</si>
  <si>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</si>
  <si>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</si>
  <si>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</si>
  <si>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</si>
  <si>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</si>
  <si>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</si>
  <si>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</si>
  <si>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</si>
  <si>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</si>
  <si>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</si>
  <si>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</si>
  <si>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</si>
  <si>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</si>
  <si>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</si>
  <si>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</si>
  <si>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</si>
  <si>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</si>
  <si>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</si>
  <si>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</si>
  <si>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</si>
  <si>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</si>
  <si>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</si>
  <si>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</si>
  <si>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</si>
  <si>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</si>
  <si>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</si>
  <si>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</si>
  <si>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</si>
  <si>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</si>
  <si>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</si>
  <si>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</si>
  <si>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</si>
  <si>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</si>
  <si>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</si>
  <si>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</si>
  <si>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</si>
  <si>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</si>
  <si>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</si>
  <si>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</si>
  <si>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</si>
  <si>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</si>
  <si>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</si>
  <si>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</si>
  <si>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</si>
  <si>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</si>
  <si>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</si>
  <si>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</si>
  <si>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</si>
  <si>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</si>
  <si>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</si>
  <si>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</si>
  <si>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</si>
  <si>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</si>
  <si>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</si>
  <si>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</si>
  <si>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</si>
  <si>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</si>
  <si>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</si>
  <si>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</si>
  <si>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</si>
  <si>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</si>
  <si>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</si>
  <si>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</si>
  <si>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</si>
  <si>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</si>
  <si>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</si>
  <si>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</si>
  <si>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</si>
  <si>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</si>
  <si>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</si>
  <si>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</si>
  <si>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</si>
  <si>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</si>
  <si>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</si>
  <si>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</si>
  <si>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</si>
  <si>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</si>
  <si>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</si>
  <si>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</si>
  <si>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</si>
  <si>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</si>
  <si>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</si>
  <si>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</si>
  <si>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</si>
  <si>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</si>
  <si>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</si>
  <si>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</si>
  <si>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</si>
  <si>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</si>
  <si>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</si>
  <si>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</si>
  <si>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</si>
  <si>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</si>
  <si>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</si>
  <si>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</si>
  <si>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</si>
  <si>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</si>
  <si>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</si>
  <si>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</si>
  <si>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</si>
  <si>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</si>
  <si>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</si>
  <si>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</si>
  <si>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</si>
  <si>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</si>
  <si>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</si>
  <si>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</si>
  <si>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</si>
  <si>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</si>
  <si>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</si>
  <si>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</si>
  <si>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</si>
  <si>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</si>
  <si>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</si>
  <si>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</si>
  <si>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</si>
  <si>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</si>
  <si>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</si>
  <si>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</si>
  <si>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</si>
  <si>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</si>
  <si>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</si>
  <si>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</si>
  <si>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</si>
  <si>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</si>
  <si>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</si>
  <si>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</si>
  <si>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</si>
  <si>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</si>
  <si>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</si>
  <si>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</si>
  <si>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</si>
  <si>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</si>
  <si>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</si>
  <si>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</si>
  <si>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</si>
  <si>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</si>
  <si>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</si>
  <si>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</si>
  <si>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</si>
  <si>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</si>
  <si>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</si>
  <si>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</si>
  <si>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</si>
  <si>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</si>
  <si>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</si>
  <si>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</si>
  <si>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</si>
  <si>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</si>
  <si>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</si>
  <si>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</si>
  <si>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</si>
  <si>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</si>
  <si>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</si>
  <si>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</si>
  <si>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</si>
  <si>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</si>
  <si>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</si>
  <si>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</si>
  <si>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</si>
  <si>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</si>
  <si>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</si>
  <si>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</si>
  <si>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</si>
  <si>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</si>
  <si>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</si>
  <si>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</si>
  <si>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</si>
  <si>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</si>
  <si>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</si>
  <si>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</si>
  <si>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</si>
  <si>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</si>
  <si>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</si>
  <si>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</si>
  <si>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</si>
  <si>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</si>
  <si>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</si>
  <si>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</si>
  <si>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</si>
  <si>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</si>
  <si>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</si>
  <si>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</si>
  <si>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</si>
  <si>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</si>
  <si>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</si>
  <si>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</si>
  <si>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</si>
  <si>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</si>
  <si>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</si>
  <si>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</si>
  <si>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</si>
  <si>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</si>
  <si>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</si>
  <si>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</si>
  <si>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</si>
  <si>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</si>
  <si>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</si>
  <si>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</si>
  <si>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</si>
  <si>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</si>
  <si>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</si>
  <si>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</si>
  <si>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</si>
  <si>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</si>
  <si>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</si>
  <si>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</si>
  <si>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</si>
  <si>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</si>
  <si>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</si>
  <si>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</si>
  <si>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</si>
  <si>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</si>
  <si>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</si>
  <si>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</si>
  <si>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</si>
  <si>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</si>
  <si>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</si>
  <si>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</si>
  <si>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</si>
  <si>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</si>
  <si>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</si>
  <si>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</si>
  <si>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</si>
  <si>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</si>
  <si>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</si>
  <si>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</si>
  <si>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</si>
  <si>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</si>
  <si>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</si>
  <si>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</si>
  <si>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</si>
  <si>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</si>
  <si>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</si>
  <si>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</si>
  <si>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</si>
  <si>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</si>
  <si>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</si>
  <si>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</si>
  <si>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</si>
  <si>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</si>
  <si>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</si>
  <si>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</si>
  <si>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</si>
  <si>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</si>
  <si>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</si>
  <si>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</si>
  <si>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</si>
  <si>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</si>
  <si>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</si>
  <si>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</si>
  <si>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</si>
  <si>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</si>
  <si>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</si>
  <si>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</si>
  <si>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</si>
  <si>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</si>
  <si>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</si>
  <si>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</si>
  <si>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</si>
  <si>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</si>
  <si>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</si>
  <si>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</si>
  <si>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</si>
  <si>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</si>
  <si>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</si>
  <si>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</si>
  <si>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</si>
  <si>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</si>
  <si>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</si>
  <si>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</si>
  <si>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</si>
  <si>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</si>
  <si>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</si>
  <si>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</si>
  <si>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</si>
  <si>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</si>
  <si>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</si>
  <si>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</si>
  <si>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</si>
  <si>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</si>
  <si>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</si>
  <si>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</si>
  <si>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</si>
  <si>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</si>
  <si>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</si>
  <si>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</si>
  <si>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</si>
  <si>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</si>
  <si>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</si>
  <si>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</si>
  <si>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</si>
  <si>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</si>
  <si>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</si>
  <si>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</si>
  <si>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</si>
  <si>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</si>
  <si>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</si>
  <si>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</si>
  <si>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</si>
  <si>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</si>
  <si>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</si>
  <si>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</si>
  <si>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</si>
  <si>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</si>
  <si>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</si>
  <si>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</si>
  <si>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</si>
  <si>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</si>
  <si>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</si>
  <si>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</si>
  <si>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</si>
  <si>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</si>
  <si>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</si>
  <si>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</si>
  <si>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</si>
  <si>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</si>
  <si>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</si>
  <si>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</si>
  <si>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</si>
  <si>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</si>
  <si>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</si>
  <si>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</si>
  <si>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</si>
  <si>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</si>
  <si>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</si>
  <si>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</si>
  <si>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</si>
  <si>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</si>
  <si>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</si>
  <si>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</si>
  <si>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</si>
  <si>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</si>
  <si>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</si>
  <si>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</si>
  <si>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</si>
  <si>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</si>
  <si>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</si>
  <si>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</si>
  <si>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</si>
  <si>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</si>
  <si>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</si>
  <si>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</si>
  <si>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</si>
  <si>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</si>
  <si>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</si>
  <si>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</si>
  <si>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</si>
  <si>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</si>
  <si>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</si>
  <si>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</si>
  <si>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</si>
  <si>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</si>
  <si>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</si>
  <si>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</si>
  <si>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</si>
  <si>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</si>
  <si>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</si>
  <si>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</si>
  <si>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</si>
  <si>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</si>
  <si>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</si>
  <si>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</si>
  <si>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</si>
  <si>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</si>
  <si>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</si>
  <si>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</si>
  <si>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</si>
  <si>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</si>
  <si>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</si>
  <si>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</si>
  <si>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</si>
  <si>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</si>
  <si>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</si>
  <si>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</si>
  <si>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</si>
  <si>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</si>
  <si>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</si>
  <si>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</si>
  <si>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</si>
  <si>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</si>
  <si>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</si>
  <si>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</si>
  <si>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</si>
  <si>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</si>
  <si>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</si>
  <si>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</si>
  <si>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</si>
  <si>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</si>
  <si>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</si>
  <si>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</si>
  <si>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</si>
  <si>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</si>
  <si>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</si>
  <si>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</si>
  <si>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</si>
  <si>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</si>
  <si>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</si>
  <si>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</si>
  <si>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</si>
  <si>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</si>
  <si>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</si>
  <si>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</si>
  <si>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</si>
  <si>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</si>
  <si>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</si>
  <si>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</si>
  <si>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</si>
  <si>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</si>
  <si>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</si>
  <si>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</si>
  <si>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</si>
  <si>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</si>
  <si>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</si>
  <si>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</si>
  <si>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</si>
  <si>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</si>
  <si>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</si>
  <si>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</si>
  <si>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</si>
  <si>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</si>
  <si>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</si>
  <si>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</si>
  <si>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</si>
  <si>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</si>
  <si>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</si>
  <si>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</si>
  <si>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</si>
  <si>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</si>
  <si>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</si>
  <si>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</si>
  <si>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</si>
  <si>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</si>
  <si>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</si>
  <si>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</si>
  <si>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</si>
  <si>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</si>
  <si>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</si>
  <si>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</si>
  <si>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</si>
  <si>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</si>
  <si>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</si>
  <si>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</si>
  <si>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</si>
  <si>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</si>
  <si>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</si>
  <si>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</si>
  <si>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</si>
  <si>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</si>
  <si>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</si>
  <si>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</si>
  <si>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</si>
  <si>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</si>
  <si>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</si>
  <si>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</si>
  <si>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</si>
  <si>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</si>
  <si>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</si>
  <si>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</si>
  <si>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</si>
  <si>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</si>
  <si>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</si>
  <si>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</si>
  <si>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</si>
  <si>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</si>
  <si>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</si>
  <si>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</si>
  <si>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</si>
  <si>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</si>
  <si>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</si>
  <si>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</si>
  <si>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</si>
  <si>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</si>
  <si>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</si>
  <si>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</si>
  <si>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</si>
  <si>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</si>
  <si>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</si>
  <si>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</si>
  <si>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</si>
  <si>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</si>
  <si>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</si>
  <si>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</si>
  <si>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</si>
  <si>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</si>
  <si>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</si>
  <si>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</si>
  <si>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</si>
  <si>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</si>
  <si>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</si>
  <si>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</si>
  <si>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</si>
  <si>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</si>
  <si>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</si>
  <si>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</si>
  <si>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</si>
  <si>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</si>
  <si>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</si>
  <si>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</si>
  <si>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</si>
  <si>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</si>
  <si>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</si>
  <si>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</si>
  <si>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</si>
  <si>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</si>
  <si>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</si>
  <si>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</si>
  <si>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</si>
  <si>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</si>
  <si>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</si>
  <si>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</si>
  <si>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</si>
  <si>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</si>
  <si>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</si>
  <si>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</si>
  <si>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</si>
  <si>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</si>
  <si>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</si>
  <si>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</si>
  <si>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</si>
  <si>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</si>
  <si>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</si>
  <si>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</si>
  <si>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</si>
  <si>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</si>
  <si>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</si>
  <si>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</si>
  <si>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</si>
  <si>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</si>
  <si>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</si>
  <si>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</si>
  <si>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</si>
  <si>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</si>
  <si>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</si>
  <si>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</si>
  <si>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</si>
  <si>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</si>
  <si>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</si>
  <si>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</si>
  <si>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</si>
  <si>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</si>
  <si>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</si>
  <si>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</si>
  <si>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</si>
  <si>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</si>
  <si>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</si>
  <si>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</si>
  <si>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</si>
  <si>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</si>
  <si>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</si>
  <si>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</si>
  <si>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</si>
  <si>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</si>
  <si>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</si>
  <si>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</si>
  <si>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</si>
  <si>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</si>
  <si>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</si>
  <si>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</si>
  <si>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</si>
  <si>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</si>
  <si>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</si>
  <si>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</si>
  <si>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</si>
  <si>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</si>
  <si>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</si>
  <si>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</si>
  <si>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</si>
  <si>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</si>
  <si>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</si>
  <si>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</si>
  <si>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</si>
  <si>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</si>
  <si>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</si>
  <si>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</si>
  <si>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</si>
  <si>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</si>
  <si>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</si>
  <si>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</si>
  <si>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</si>
  <si>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</si>
  <si>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</si>
  <si>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</si>
  <si>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</si>
  <si>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</si>
  <si>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</si>
  <si>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</si>
  <si>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</si>
  <si>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</si>
  <si>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</si>
  <si>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</si>
  <si>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</si>
  <si>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</si>
  <si>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</si>
  <si>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</si>
  <si>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</si>
  <si>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</si>
  <si>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</si>
  <si>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</si>
  <si>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</si>
  <si>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</si>
  <si>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</si>
  <si>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</si>
  <si>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</si>
  <si>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</si>
  <si>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</si>
  <si>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</si>
  <si>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</si>
  <si>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</si>
  <si>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</si>
  <si>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</si>
  <si>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</si>
  <si>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</si>
  <si>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</si>
  <si>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</si>
  <si>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</si>
  <si>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</si>
  <si>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</si>
  <si>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</si>
  <si>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</si>
  <si>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</si>
  <si>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</si>
  <si>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</si>
  <si>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</si>
  <si>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</si>
  <si>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</si>
  <si>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</si>
  <si>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</si>
  <si>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</si>
  <si>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</si>
  <si>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</si>
  <si>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</si>
  <si>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</si>
  <si>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</si>
  <si>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</si>
  <si>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</si>
  <si>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</si>
  <si>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</si>
  <si>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</si>
  <si>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</si>
  <si>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</si>
  <si>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</si>
  <si>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</si>
  <si>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</si>
  <si>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</si>
  <si>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</si>
  <si>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</si>
  <si>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</si>
  <si>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</si>
  <si>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</si>
  <si>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</si>
  <si>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</si>
  <si>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</si>
  <si>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</si>
  <si>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</si>
  <si>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</si>
  <si>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</si>
  <si>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</si>
  <si>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</si>
  <si>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</si>
  <si>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</si>
  <si>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</si>
  <si>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</si>
  <si>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</si>
  <si>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</si>
  <si>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</si>
  <si>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</si>
  <si>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</si>
  <si>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</si>
  <si>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</si>
  <si>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</si>
  <si>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</si>
  <si>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</si>
  <si>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</si>
  <si>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</si>
  <si>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</si>
  <si>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</si>
  <si>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</si>
  <si>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</si>
  <si>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</si>
  <si>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</si>
  <si>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</si>
  <si>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</si>
  <si>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</si>
  <si>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</si>
  <si>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</si>
  <si>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</si>
  <si>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</si>
  <si>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</si>
  <si>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</si>
  <si>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</si>
  <si>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</si>
  <si>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</si>
  <si>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</si>
  <si>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</si>
  <si>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</si>
  <si>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</si>
  <si>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</si>
  <si>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</si>
  <si>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</si>
  <si>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</si>
  <si>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</si>
  <si>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</si>
  <si>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</si>
  <si>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</si>
  <si>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</si>
  <si>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</si>
  <si>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</si>
  <si>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</si>
  <si>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</si>
  <si>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</si>
  <si>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</si>
  <si>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</si>
  <si>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</si>
  <si>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</si>
  <si>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</si>
  <si>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</si>
  <si>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</si>
  <si>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</si>
  <si>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</si>
  <si>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</si>
  <si>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</si>
  <si>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</si>
  <si>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</si>
  <si>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</si>
  <si>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</si>
  <si>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</si>
  <si>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</si>
  <si>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</si>
  <si>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</si>
  <si>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</si>
  <si>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</si>
  <si>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</si>
  <si>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</si>
  <si>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</si>
  <si>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</si>
  <si>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</si>
  <si>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</si>
  <si>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</si>
  <si>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</si>
  <si>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</si>
  <si>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</si>
  <si>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</si>
  <si>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</si>
  <si>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</si>
  <si>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</si>
  <si>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</si>
  <si>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</si>
  <si>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</si>
  <si>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</si>
  <si>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</si>
  <si>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</si>
  <si>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</si>
  <si>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</si>
  <si>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</si>
  <si>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</si>
  <si>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</si>
  <si>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</si>
  <si>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</si>
  <si>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</si>
  <si>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</si>
  <si>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</si>
  <si>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</si>
  <si>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</si>
  <si>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</si>
  <si>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</si>
  <si>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</si>
  <si>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</si>
  <si>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</si>
  <si>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</si>
  <si>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</si>
  <si>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</si>
  <si>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</si>
  <si>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</si>
  <si>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</si>
  <si>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</si>
  <si>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</si>
  <si>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</si>
  <si>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</si>
  <si>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</si>
  <si>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</si>
  <si>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</si>
  <si>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</si>
  <si>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</si>
  <si>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</si>
  <si>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</si>
  <si>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</si>
  <si>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</si>
  <si>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</si>
  <si>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</si>
  <si>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</si>
  <si>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</si>
  <si>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</si>
  <si>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</si>
  <si>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</si>
  <si>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</si>
  <si>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</si>
  <si>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</si>
  <si>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</si>
  <si>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</si>
  <si>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</si>
  <si>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</si>
  <si>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</si>
  <si>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</si>
  <si>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</si>
  <si>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</si>
  <si>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</si>
  <si>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</si>
  <si>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</si>
  <si>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</si>
  <si>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</si>
  <si>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</si>
  <si>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</si>
  <si>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</si>
  <si>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</si>
  <si>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</si>
  <si>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</si>
  <si>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</si>
  <si>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</si>
  <si>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</si>
  <si>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</si>
  <si>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</si>
  <si>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</si>
  <si>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</si>
  <si>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</si>
  <si>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</si>
  <si>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</si>
  <si>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</si>
  <si>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</si>
  <si>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</si>
  <si>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</si>
  <si>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</si>
  <si>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</si>
  <si>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</si>
  <si>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</si>
  <si>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</si>
  <si>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</si>
  <si>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</si>
  <si>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</si>
  <si>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</si>
  <si>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</si>
  <si>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</si>
  <si>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</si>
  <si>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</si>
  <si>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</si>
  <si>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</si>
  <si>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</si>
  <si>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</si>
  <si>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</si>
  <si>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</si>
  <si>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</si>
  <si>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</si>
  <si>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</si>
  <si>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</si>
  <si>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</si>
  <si>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</si>
  <si>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</si>
  <si>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</si>
  <si>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</si>
  <si>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</si>
  <si>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</si>
  <si>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</si>
  <si>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</si>
  <si>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</si>
  <si>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</si>
  <si>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</si>
  <si>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</si>
  <si>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</si>
  <si>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</si>
  <si>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</si>
  <si>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</si>
  <si>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</si>
  <si>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</si>
  <si>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</si>
  <si>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</si>
  <si>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</si>
  <si>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</si>
  <si>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</si>
  <si>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</si>
  <si>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</si>
  <si>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</si>
  <si>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</si>
  <si>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</si>
  <si>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</si>
  <si>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</si>
  <si>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</si>
  <si>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</si>
  <si>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</si>
  <si>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</si>
  <si>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</si>
  <si>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</si>
  <si>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</si>
  <si>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</si>
  <si>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</si>
  <si>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</si>
  <si>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</si>
  <si>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</si>
  <si>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</si>
  <si>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</si>
  <si>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</si>
  <si>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</si>
  <si>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</si>
  <si>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</si>
  <si>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</si>
  <si>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</si>
  <si>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</si>
  <si>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</si>
  <si>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</si>
  <si>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</si>
  <si>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</si>
  <si>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</si>
  <si>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</si>
  <si>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</si>
  <si>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</si>
  <si>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</si>
  <si>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</si>
  <si>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</si>
  <si>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</si>
  <si>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</si>
  <si>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</si>
  <si>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</si>
  <si>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</si>
  <si>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</si>
  <si>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</si>
  <si>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</si>
  <si>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</si>
  <si>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</si>
  <si>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</si>
  <si>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</si>
  <si>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</si>
  <si>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</si>
  <si>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</si>
  <si>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</si>
  <si>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</si>
  <si>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</si>
  <si>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</si>
  <si>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</si>
  <si>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</si>
  <si>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</si>
  <si>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</si>
  <si>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</si>
  <si>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</si>
  <si>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</si>
  <si>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</si>
  <si>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</si>
  <si>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</si>
  <si>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</si>
  <si>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</si>
  <si>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</si>
  <si>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</si>
  <si>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</si>
  <si>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</si>
  <si>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</si>
  <si>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</si>
  <si>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</si>
  <si>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</si>
  <si>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</si>
  <si>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</si>
  <si>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</si>
  <si>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</si>
  <si>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</si>
  <si>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</si>
  <si>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</si>
  <si>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</si>
  <si>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</si>
  <si>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</si>
  <si>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</si>
  <si>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</si>
  <si>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</si>
  <si>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</si>
  <si>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</si>
  <si>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</si>
  <si>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</si>
  <si>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</si>
  <si>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</si>
  <si>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</si>
  <si>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</si>
  <si>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</si>
  <si>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</si>
  <si>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</si>
  <si>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</si>
  <si>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</si>
  <si>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</si>
  <si>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</si>
  <si>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</si>
  <si>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</si>
  <si>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</si>
  <si>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</si>
  <si>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</si>
  <si>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</si>
  <si>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</si>
  <si>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</si>
  <si>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</si>
  <si>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</si>
  <si>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</si>
  <si>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</si>
  <si>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</si>
  <si>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</si>
  <si>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</si>
  <si>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</si>
  <si>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</si>
  <si>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</si>
  <si>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</si>
  <si>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</si>
  <si>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</si>
  <si>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</si>
  <si>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</si>
  <si>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</si>
  <si>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</si>
  <si>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</si>
  <si>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</si>
  <si>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</si>
  <si>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</si>
  <si>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</si>
  <si>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</si>
  <si>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</si>
  <si>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</si>
  <si>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</si>
  <si>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</si>
  <si>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</si>
  <si>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</si>
  <si>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</si>
  <si>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</si>
  <si>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</si>
  <si>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</si>
  <si>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</si>
  <si>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</si>
  <si>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</si>
  <si>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</si>
  <si>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</si>
  <si>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</si>
  <si>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</si>
  <si>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</si>
  <si>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</si>
  <si>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</si>
  <si>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</si>
  <si>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</si>
  <si>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</si>
  <si>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</si>
  <si>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</si>
  <si>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</si>
  <si>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</si>
  <si>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</si>
  <si>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</si>
  <si>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</si>
  <si>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</si>
  <si>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</si>
  <si>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</si>
  <si>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</si>
  <si>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</si>
  <si>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</si>
  <si>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</si>
  <si>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</si>
  <si>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</si>
  <si>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</si>
  <si>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</si>
  <si>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</si>
  <si>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</si>
  <si>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</si>
  <si>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</si>
  <si>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</si>
  <si>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</si>
  <si>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</si>
  <si>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</si>
  <si>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</si>
  <si>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</si>
  <si>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</si>
  <si>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</si>
  <si>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</si>
  <si>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</si>
  <si>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</si>
  <si>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</si>
  <si>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</si>
  <si>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</si>
  <si>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</si>
  <si>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</si>
  <si>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</si>
  <si>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</si>
  <si>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</si>
  <si>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</si>
  <si>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</si>
  <si>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</si>
  <si>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</si>
  <si>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</si>
  <si>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</si>
  <si>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</si>
  <si>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</si>
  <si>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</si>
  <si>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</si>
  <si>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</si>
  <si>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</si>
  <si>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</si>
  <si>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</si>
  <si>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</si>
  <si>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</si>
  <si>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</si>
  <si>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</si>
  <si>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</si>
  <si>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</si>
  <si>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</si>
  <si>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</si>
  <si>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</si>
  <si>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</si>
  <si>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</si>
  <si>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</si>
  <si>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</si>
  <si>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</si>
  <si>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</si>
  <si>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</si>
  <si>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</si>
  <si>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</si>
  <si>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</si>
  <si>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</si>
  <si>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</si>
  <si>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</si>
  <si>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</si>
  <si>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</si>
  <si>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</si>
  <si>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</si>
  <si>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</si>
  <si>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</si>
  <si>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</si>
  <si>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</si>
  <si>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</si>
  <si>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</si>
  <si>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</si>
  <si>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</si>
  <si>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</si>
  <si>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</si>
  <si>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</si>
  <si>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</si>
  <si>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</si>
  <si>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</si>
  <si>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</si>
  <si>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</si>
  <si>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</si>
  <si>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</si>
  <si>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</si>
  <si>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</si>
  <si>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</si>
  <si>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</si>
  <si>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</si>
  <si>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</si>
  <si>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</si>
  <si>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</si>
  <si>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</si>
  <si>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</si>
  <si>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</si>
  <si>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</si>
  <si>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</si>
  <si>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</si>
  <si>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</si>
  <si>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</si>
  <si>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</si>
  <si>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</si>
  <si>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</si>
  <si>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</si>
  <si>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</si>
  <si>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</si>
  <si>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</si>
  <si>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</si>
  <si>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</si>
  <si>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</si>
  <si>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</si>
  <si>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</si>
  <si>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</si>
  <si>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</si>
  <si>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</si>
  <si>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</si>
  <si>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</si>
  <si>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</si>
  <si>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</si>
  <si>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</si>
  <si>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</si>
  <si>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</si>
  <si>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</si>
  <si>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</si>
  <si>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</si>
  <si>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</si>
  <si>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</si>
  <si>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</si>
  <si>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</si>
  <si>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</si>
  <si>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</si>
  <si>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</si>
  <si>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</si>
  <si>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</si>
  <si>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</si>
  <si>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</si>
  <si>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</si>
  <si>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</si>
  <si>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</si>
  <si>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</si>
  <si>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</si>
  <si>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</si>
  <si>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</si>
  <si>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</si>
  <si>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</si>
  <si>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</si>
  <si>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</si>
  <si>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</si>
  <si>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</si>
  <si>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</si>
  <si>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</si>
  <si>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</si>
  <si>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</si>
  <si>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</si>
  <si>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</si>
  <si>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</si>
  <si>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</si>
  <si>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</si>
  <si>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</si>
  <si>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</si>
  <si>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</si>
  <si>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</si>
  <si>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</si>
  <si>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</si>
  <si>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</si>
  <si>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</si>
  <si>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</si>
  <si>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</si>
  <si>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</si>
  <si>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</si>
  <si>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</si>
  <si>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</si>
  <si>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</si>
  <si>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</si>
  <si>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</si>
  <si>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</si>
  <si>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</si>
  <si>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</si>
  <si>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</si>
  <si>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</si>
  <si>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</si>
  <si>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</si>
  <si>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</si>
  <si>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</si>
  <si>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</si>
  <si>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</si>
  <si>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</si>
  <si>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</si>
  <si>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</si>
  <si>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</si>
  <si>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</si>
  <si>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</si>
  <si>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</si>
  <si>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</si>
  <si>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</si>
  <si>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</si>
  <si>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</si>
  <si>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</si>
  <si>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</si>
  <si>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</si>
  <si>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</si>
  <si>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</si>
  <si>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</si>
  <si>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</si>
  <si>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</si>
  <si>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</si>
  <si>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</si>
  <si>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</si>
  <si>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</si>
  <si>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</si>
  <si>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</si>
  <si>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</si>
  <si>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</si>
  <si>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</si>
  <si>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</si>
  <si>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</si>
  <si>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</si>
  <si>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</si>
  <si>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</si>
  <si>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</si>
  <si>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</si>
  <si>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</si>
  <si>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</si>
  <si>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</si>
  <si>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</si>
  <si>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</si>
  <si>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</si>
  <si>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</si>
  <si>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</si>
  <si>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</si>
  <si>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</si>
  <si>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</si>
  <si>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</si>
  <si>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</si>
  <si>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</si>
  <si>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</si>
  <si>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</si>
  <si>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</si>
  <si>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</si>
  <si>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</si>
  <si>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</si>
  <si>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</si>
  <si>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</si>
  <si>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</si>
  <si>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</si>
  <si>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</si>
  <si>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</si>
  <si>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</si>
  <si>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</si>
  <si>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</si>
  <si>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</si>
  <si>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</si>
  <si>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</si>
  <si>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</si>
  <si>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</si>
  <si>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</si>
  <si>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</si>
  <si>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</si>
  <si>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</si>
  <si>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</si>
  <si>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</si>
  <si>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</si>
  <si>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</si>
  <si>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</si>
  <si>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</si>
  <si>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</si>
  <si>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</si>
  <si>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</si>
  <si>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</si>
  <si>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</si>
  <si>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</si>
  <si>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</si>
  <si>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</si>
  <si>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</si>
  <si>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</si>
  <si>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</si>
  <si>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</si>
  <si>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</si>
  <si>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</si>
  <si>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</si>
  <si>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</si>
  <si>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</si>
  <si>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</si>
  <si>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</si>
  <si>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</si>
  <si>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</si>
  <si>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</si>
  <si>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</si>
  <si>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</si>
  <si>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</si>
  <si>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</si>
  <si>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</si>
  <si>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</si>
  <si>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</si>
  <si>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</si>
  <si>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</si>
  <si>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</si>
  <si>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</si>
  <si>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</si>
  <si>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</si>
  <si>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</si>
  <si>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</si>
  <si>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</si>
  <si>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</si>
  <si>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</si>
  <si>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</si>
  <si>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</si>
  <si>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</si>
  <si>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</si>
  <si>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</si>
  <si>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</si>
  <si>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</si>
  <si>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</si>
  <si>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</si>
  <si>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</si>
  <si>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</si>
  <si>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</si>
  <si>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</si>
  <si>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</si>
  <si>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</si>
  <si>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</si>
  <si>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</si>
  <si>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</si>
  <si>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</si>
  <si>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</si>
  <si>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</si>
  <si>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</si>
  <si>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</si>
  <si>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</si>
  <si>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</si>
  <si>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</si>
  <si>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</si>
  <si>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</si>
  <si>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</si>
  <si>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</si>
  <si>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</si>
  <si>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</si>
  <si>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</si>
  <si>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</si>
  <si>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</si>
  <si>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</si>
  <si>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</si>
  <si>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</si>
  <si>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</si>
  <si>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</si>
  <si>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</si>
  <si>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</si>
  <si>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</si>
  <si>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</si>
  <si>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</si>
  <si>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</si>
  <si>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</si>
  <si>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</si>
  <si>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</si>
  <si>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</si>
  <si>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</si>
  <si>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</si>
  <si>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</si>
  <si>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</si>
  <si>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</si>
  <si>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</si>
  <si>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</si>
  <si>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</si>
  <si>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</si>
  <si>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</si>
  <si>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</si>
  <si>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</si>
  <si>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</si>
  <si>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</si>
  <si>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</si>
  <si>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</si>
  <si>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</si>
  <si>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</si>
  <si>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</si>
  <si>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</si>
  <si>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</si>
  <si>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</si>
  <si>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</si>
  <si>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</si>
  <si>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</si>
  <si>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</si>
  <si>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</si>
  <si>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</si>
  <si>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</si>
  <si>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</si>
  <si>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</si>
  <si>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</si>
  <si>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</si>
  <si>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</si>
  <si>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</si>
  <si>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</si>
  <si>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</si>
  <si>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</si>
  <si>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</si>
  <si>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</si>
  <si>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</si>
  <si>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</si>
  <si>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</si>
  <si>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</si>
  <si>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</si>
  <si>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</si>
  <si>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</si>
  <si>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</si>
  <si>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</si>
  <si>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</si>
  <si>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</si>
  <si>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</si>
  <si>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</si>
  <si>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</si>
  <si>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</si>
  <si>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</si>
  <si>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</si>
  <si>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</si>
  <si>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</si>
  <si>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</si>
  <si>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</si>
  <si>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</si>
  <si>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</si>
  <si>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</si>
  <si>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</si>
  <si>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</si>
  <si>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</si>
  <si>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</si>
  <si>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</si>
  <si>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</si>
  <si>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</si>
  <si>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</si>
  <si>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</si>
  <si>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</si>
  <si>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</si>
  <si>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</si>
  <si>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</si>
  <si>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</si>
  <si>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</si>
  <si>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</si>
  <si>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</si>
  <si>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</si>
  <si>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</si>
  <si>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</si>
  <si>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</si>
  <si>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</si>
  <si>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</si>
  <si>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</si>
  <si>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</si>
  <si>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</si>
  <si>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</si>
  <si>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</si>
  <si>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</si>
  <si>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</si>
  <si>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</si>
  <si>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</si>
  <si>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</si>
  <si>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</si>
  <si>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</si>
  <si>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</si>
  <si>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</si>
  <si>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</si>
  <si>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</si>
  <si>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</si>
  <si>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</si>
  <si>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</si>
  <si>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</si>
  <si>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</si>
  <si>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</si>
  <si>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</si>
  <si>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</si>
  <si>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</si>
  <si>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</si>
  <si>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</si>
  <si>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</si>
  <si>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</si>
  <si>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</si>
  <si>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</si>
  <si>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</si>
  <si>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</si>
  <si>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</si>
  <si>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</si>
  <si>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</si>
  <si>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</si>
  <si>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</si>
  <si>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</si>
  <si>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</si>
  <si>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</si>
  <si>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</si>
  <si>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</si>
  <si>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</si>
  <si>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</si>
  <si>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</si>
  <si>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</si>
  <si>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</si>
  <si>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</si>
  <si>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</si>
  <si>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</si>
  <si>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</si>
  <si>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</si>
  <si>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</si>
  <si>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</si>
  <si>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</si>
  <si>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</si>
  <si>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</si>
  <si>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</si>
  <si>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</si>
  <si>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</si>
  <si>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</si>
  <si>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</si>
  <si>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</si>
  <si>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</si>
  <si>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</si>
  <si>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</si>
  <si>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</si>
  <si>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</si>
  <si>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</si>
  <si>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</si>
  <si>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</si>
  <si>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</si>
  <si>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</si>
  <si>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</si>
  <si>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</si>
  <si>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</si>
  <si>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</si>
  <si>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</si>
  <si>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</si>
  <si>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</si>
  <si>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</si>
  <si>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</si>
  <si>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</si>
  <si>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</si>
  <si>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</si>
  <si>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</si>
  <si>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</si>
  <si>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</si>
  <si>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</si>
  <si>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</si>
  <si>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</si>
  <si>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</si>
  <si>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</si>
  <si>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</si>
  <si>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</si>
  <si>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</si>
  <si>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</si>
  <si>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</si>
  <si>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</si>
  <si>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</si>
  <si>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</si>
  <si>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</si>
  <si>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</si>
  <si>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</si>
  <si>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</si>
  <si>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</si>
  <si>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</si>
  <si>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</si>
  <si>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</si>
  <si>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</si>
  <si>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</si>
  <si>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</si>
  <si>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</si>
  <si>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</si>
  <si>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</si>
  <si>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</si>
  <si>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</si>
  <si>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</si>
  <si>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</si>
  <si>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</si>
  <si>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</si>
  <si>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</si>
  <si>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</si>
  <si>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</si>
  <si>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</si>
  <si>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</si>
  <si>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</si>
  <si>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</si>
  <si>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</si>
  <si>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</si>
  <si>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</si>
  <si>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</si>
  <si>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</si>
  <si>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</si>
  <si>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</si>
  <si>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</si>
  <si>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</si>
  <si>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</si>
  <si>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</si>
  <si>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</si>
  <si>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</si>
  <si>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</si>
  <si>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</si>
  <si>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</si>
  <si>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</si>
  <si>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</si>
  <si>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</si>
  <si>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</si>
  <si>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</si>
  <si>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</si>
  <si>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</si>
  <si>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</si>
  <si>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</si>
  <si>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</si>
  <si>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</si>
  <si>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</si>
  <si>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</si>
  <si>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</si>
  <si>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</si>
  <si>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</si>
  <si>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</si>
  <si>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</si>
  <si>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</si>
  <si>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</si>
  <si>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</si>
  <si>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</si>
  <si>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</si>
  <si>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</si>
  <si>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</si>
  <si>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</si>
  <si>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</si>
  <si>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</si>
  <si>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</si>
  <si>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</si>
  <si>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</si>
  <si>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</si>
  <si>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</si>
  <si>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</si>
  <si>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</si>
  <si>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</si>
  <si>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</si>
  <si>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</si>
  <si>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</si>
  <si>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</si>
  <si>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</si>
  <si>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</si>
  <si>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</si>
  <si>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</si>
  <si>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</si>
  <si>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</si>
  <si>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</si>
  <si>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</si>
  <si>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</si>
  <si>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</si>
  <si>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</si>
  <si>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</si>
  <si>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</si>
  <si>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</si>
  <si>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</si>
  <si>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</si>
  <si>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</si>
  <si>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</si>
  <si>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</si>
  <si>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</si>
  <si>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</si>
  <si>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</si>
  <si>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</si>
  <si>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</si>
  <si>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</si>
  <si>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</si>
  <si>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</si>
  <si>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</si>
  <si>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</si>
  <si>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</si>
  <si>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</si>
  <si>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</si>
  <si>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</si>
  <si>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</si>
  <si>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</si>
  <si>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</si>
  <si>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</si>
  <si>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</si>
  <si>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</si>
  <si>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</si>
  <si>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</si>
  <si>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</si>
  <si>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</si>
  <si>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</si>
  <si>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</si>
  <si>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</si>
  <si>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</si>
  <si>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</si>
  <si>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</si>
  <si>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</si>
  <si>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</si>
  <si>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</si>
  <si>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</si>
  <si>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</si>
  <si>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</si>
  <si>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</si>
  <si>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</si>
  <si>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</si>
  <si>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</si>
  <si>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</si>
  <si>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</si>
  <si>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</si>
  <si>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</si>
  <si>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</si>
  <si>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</si>
  <si>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</si>
  <si>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</si>
  <si>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</si>
  <si>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</si>
  <si>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</si>
  <si>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</si>
  <si>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</si>
  <si>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</si>
  <si>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</si>
  <si>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</si>
  <si>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</si>
  <si>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</si>
  <si>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</si>
  <si>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</si>
  <si>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</si>
  <si>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</si>
  <si>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</si>
  <si>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</si>
  <si>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</si>
  <si>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</si>
  <si>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</si>
  <si>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</si>
  <si>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</si>
  <si>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</si>
  <si>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</si>
  <si>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</si>
  <si>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</si>
  <si>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</si>
  <si>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</si>
  <si>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</si>
  <si>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</si>
  <si>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</si>
  <si>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</si>
  <si>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</si>
  <si>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</si>
  <si>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</si>
  <si>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</si>
  <si>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</si>
  <si>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</si>
  <si>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</si>
  <si>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</si>
  <si>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</si>
  <si>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</si>
  <si>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</si>
  <si>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</si>
  <si>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</si>
  <si>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</si>
  <si>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</si>
  <si>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</si>
  <si>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</si>
  <si>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</si>
  <si>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</si>
  <si>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</si>
  <si>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</si>
  <si>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</si>
  <si>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</si>
  <si>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</si>
  <si>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</si>
  <si>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</si>
  <si>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</si>
  <si>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</si>
  <si>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</si>
  <si>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</si>
  <si>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</si>
  <si>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</si>
  <si>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</si>
  <si>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</si>
  <si>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</si>
  <si>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</si>
  <si>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</si>
  <si>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</si>
  <si>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</si>
  <si>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</si>
  <si>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</si>
  <si>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</si>
  <si>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</si>
  <si>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</si>
  <si>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</si>
  <si>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</si>
  <si>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</si>
  <si>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</si>
  <si>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</si>
  <si>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</si>
  <si>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</si>
  <si>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</si>
  <si>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</si>
  <si>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</si>
  <si>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</si>
  <si>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</si>
  <si>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</si>
  <si>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</si>
  <si>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</si>
  <si>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</si>
  <si>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</si>
  <si>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</si>
  <si>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</si>
  <si>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</si>
  <si>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</si>
  <si>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</si>
  <si>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</si>
  <si>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</si>
  <si>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</si>
  <si>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</si>
  <si>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</si>
  <si>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</si>
  <si>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</si>
  <si>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</si>
  <si>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</si>
  <si>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</si>
  <si>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</si>
  <si>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</si>
  <si>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</si>
  <si>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</si>
  <si>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</si>
  <si>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</si>
  <si>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</si>
  <si>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</si>
  <si>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</si>
  <si>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</si>
  <si>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</si>
  <si>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</si>
  <si>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</si>
  <si>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</si>
  <si>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</si>
  <si>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</si>
  <si>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</si>
  <si>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</si>
  <si>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</si>
  <si>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</si>
  <si>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</si>
  <si>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</si>
  <si>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</si>
  <si>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</si>
  <si>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</si>
  <si>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</si>
  <si>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</si>
  <si>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</si>
  <si>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</si>
  <si>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</si>
  <si>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</si>
  <si>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</si>
  <si>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</si>
  <si>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</si>
  <si>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</si>
  <si>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</si>
  <si>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</si>
  <si>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</si>
  <si>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</si>
  <si>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</si>
  <si>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</si>
  <si>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</si>
  <si>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</si>
  <si>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</si>
  <si>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</si>
  <si>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</si>
  <si>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</si>
  <si>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</si>
  <si>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</si>
  <si>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</si>
  <si>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</si>
  <si>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</si>
  <si>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</si>
  <si>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</si>
  <si>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</si>
  <si>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</si>
  <si>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</si>
  <si>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</si>
  <si>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</si>
  <si>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</si>
  <si>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</si>
  <si>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</si>
  <si>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</si>
  <si>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</si>
  <si>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</si>
  <si>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</si>
  <si>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</si>
  <si>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</si>
  <si>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</si>
  <si>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</si>
  <si>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</si>
  <si>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</si>
  <si>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</si>
  <si>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</si>
  <si>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</si>
  <si>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</si>
  <si>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</si>
  <si>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</si>
  <si>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</si>
  <si>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</si>
  <si>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</si>
  <si>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</si>
  <si>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</si>
  <si>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</si>
  <si>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</si>
  <si>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</si>
  <si>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</si>
  <si>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</si>
  <si>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</si>
  <si>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</si>
  <si>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</si>
  <si>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</si>
  <si>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</si>
  <si>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</si>
  <si>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</si>
  <si>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</si>
  <si>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</si>
  <si>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</si>
  <si>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</si>
  <si>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</si>
  <si>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</si>
  <si>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</si>
  <si>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</si>
  <si>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</si>
  <si>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</si>
  <si>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</si>
  <si>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</si>
  <si>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</si>
  <si>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</si>
  <si>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</si>
  <si>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</si>
  <si>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</si>
  <si>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</si>
  <si>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</si>
  <si>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</si>
  <si>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</si>
  <si>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</si>
  <si>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</si>
  <si>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</si>
  <si>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</si>
  <si>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</si>
  <si>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</si>
  <si>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</si>
  <si>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</si>
  <si>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</si>
  <si>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</si>
  <si>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</si>
  <si>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</si>
  <si>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</si>
  <si>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</si>
  <si>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</si>
  <si>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</si>
  <si>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</si>
  <si>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</si>
  <si>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</si>
  <si>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</si>
  <si>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</si>
  <si>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</si>
  <si>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</si>
  <si>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</si>
  <si>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</si>
  <si>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</si>
  <si>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</si>
  <si>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</si>
  <si>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</si>
  <si>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</si>
  <si>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</si>
  <si>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</si>
  <si>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</si>
  <si>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</si>
  <si>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</si>
  <si>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</si>
  <si>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</si>
  <si>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</si>
  <si>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</si>
  <si>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</si>
  <si>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</si>
  <si>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</si>
  <si>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</si>
  <si>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</si>
  <si>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</si>
  <si>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</si>
  <si>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</si>
  <si>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</si>
  <si>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</si>
  <si>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</si>
  <si>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</si>
  <si>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</si>
  <si>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</si>
  <si>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</si>
  <si>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</si>
  <si>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</si>
  <si>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</si>
  <si>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</si>
  <si>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</si>
  <si>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</si>
  <si>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</si>
  <si>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</si>
  <si>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</si>
  <si>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</si>
  <si>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</si>
  <si>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</si>
  <si>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</si>
  <si>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</si>
  <si>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</si>
  <si>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</si>
  <si>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</si>
  <si>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</si>
  <si>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</si>
  <si>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</si>
  <si>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</si>
  <si>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</si>
  <si>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</si>
  <si>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</si>
  <si>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</si>
  <si>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</si>
  <si>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</si>
  <si>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</si>
  <si>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</si>
  <si>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</si>
  <si>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</si>
  <si>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</si>
  <si>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</si>
  <si>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</si>
  <si>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</si>
  <si>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</si>
  <si>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</si>
  <si>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</si>
  <si>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</si>
  <si>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</si>
  <si>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</si>
  <si>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</si>
  <si>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</si>
  <si>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</si>
  <si>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</si>
  <si>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</si>
  <si>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</si>
  <si>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</si>
  <si>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</si>
  <si>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</si>
  <si>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</si>
  <si>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</si>
  <si>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</si>
  <si>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</si>
  <si>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</si>
  <si>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</si>
  <si>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</si>
  <si>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</si>
  <si>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</si>
  <si>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</si>
  <si>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</si>
  <si>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</si>
  <si>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</si>
  <si>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</si>
  <si>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</si>
  <si>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</si>
  <si>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</si>
  <si>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</si>
  <si>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</si>
  <si>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</si>
  <si>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</si>
  <si>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</si>
  <si>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</si>
  <si>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</si>
  <si>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</si>
  <si>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</si>
  <si>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</si>
  <si>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</si>
  <si>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</si>
  <si>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</si>
  <si>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</si>
  <si>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</si>
  <si>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</si>
  <si>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</si>
  <si>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</si>
  <si>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</si>
  <si>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</si>
  <si>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</si>
  <si>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</si>
  <si>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</si>
  <si>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</si>
  <si>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</si>
  <si>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</si>
  <si>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</si>
  <si>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</si>
  <si>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</si>
  <si>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</si>
  <si>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</si>
  <si>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</si>
  <si>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</si>
  <si>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</si>
  <si>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</si>
  <si>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</si>
  <si>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</si>
  <si>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</si>
  <si>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</si>
  <si>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</si>
  <si>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</si>
  <si>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</si>
  <si>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</si>
  <si>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</si>
  <si>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</si>
  <si>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</si>
  <si>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</si>
  <si>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</si>
  <si>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</si>
  <si>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</si>
  <si>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</si>
  <si>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</si>
  <si>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</si>
  <si>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</si>
  <si>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</si>
  <si>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</si>
  <si>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</si>
  <si>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</si>
  <si>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</si>
  <si>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</si>
  <si>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</si>
  <si>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</si>
  <si>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</si>
  <si>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</si>
  <si>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</si>
  <si>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</si>
  <si>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</si>
  <si>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</si>
  <si>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</si>
  <si>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</si>
  <si>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</si>
  <si>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</si>
  <si>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</si>
  <si>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</si>
  <si>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</si>
  <si>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</si>
  <si>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</si>
  <si>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</si>
  <si>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</si>
  <si>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</si>
  <si>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</si>
  <si>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</si>
  <si>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</si>
  <si>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</si>
  <si>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</si>
  <si>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</si>
  <si>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</si>
  <si>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</si>
  <si>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</si>
  <si>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</si>
  <si>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</si>
  <si>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</si>
  <si>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</si>
  <si>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</si>
  <si>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</si>
  <si>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</si>
  <si>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</si>
  <si>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</si>
  <si>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</si>
  <si>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</si>
  <si>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</si>
  <si>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</si>
  <si>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</si>
  <si>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</si>
  <si>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</si>
  <si>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</si>
  <si>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</si>
  <si>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</si>
  <si>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</si>
  <si>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</si>
  <si>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</si>
  <si>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</si>
  <si>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</si>
  <si>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</si>
  <si>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</si>
  <si>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</si>
  <si>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</si>
  <si>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</si>
  <si>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</si>
  <si>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</si>
  <si>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</si>
  <si>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</si>
  <si>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</si>
  <si>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</si>
  <si>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</si>
  <si>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</si>
  <si>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</si>
  <si>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</si>
  <si>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</si>
  <si>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</si>
  <si>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</si>
  <si>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</si>
  <si>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</si>
  <si>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</si>
  <si>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</si>
  <si>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</si>
  <si>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</si>
  <si>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</si>
  <si>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</si>
  <si>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</si>
  <si>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</si>
  <si>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</si>
  <si>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</si>
  <si>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</si>
  <si>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</si>
  <si>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</si>
  <si>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</si>
  <si>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</si>
  <si>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</si>
  <si>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</si>
  <si>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</si>
  <si>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</si>
  <si>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</si>
  <si>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</si>
  <si>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</si>
  <si>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</si>
  <si>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</si>
  <si>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</si>
  <si>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</si>
  <si>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</si>
  <si>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</si>
  <si>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</si>
  <si>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</si>
  <si>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</si>
  <si>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</si>
  <si>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</si>
  <si>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</si>
  <si>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</si>
  <si>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</si>
  <si>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</si>
  <si>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</si>
  <si>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</si>
  <si>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</si>
  <si>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</si>
  <si>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</si>
  <si>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</si>
  <si>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</si>
  <si>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</si>
  <si>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</si>
  <si>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</si>
  <si>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</si>
  <si>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</si>
  <si>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</si>
  <si>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</si>
  <si>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</si>
  <si>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</si>
  <si>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</si>
  <si>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</si>
  <si>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</si>
  <si>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</si>
  <si>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</si>
  <si>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</si>
  <si>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</si>
  <si>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</si>
  <si>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</si>
  <si>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</si>
  <si>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</si>
  <si>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</si>
  <si>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</si>
  <si>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</si>
  <si>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</si>
  <si>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</si>
  <si>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</si>
  <si>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</si>
  <si>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</si>
  <si>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</si>
  <si>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</si>
  <si>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</si>
  <si>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</si>
  <si>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</si>
  <si>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</si>
  <si>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</si>
  <si>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</si>
  <si>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</si>
  <si>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</si>
  <si>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</si>
  <si>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</si>
  <si>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</si>
  <si>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</si>
  <si>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</si>
  <si>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</si>
  <si>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</si>
  <si>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</si>
  <si>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</si>
  <si>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</si>
  <si>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</si>
  <si>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</si>
  <si>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</si>
  <si>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</si>
  <si>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</si>
  <si>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</si>
  <si>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</si>
  <si>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</si>
  <si>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</si>
  <si>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</si>
  <si>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</si>
  <si>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</si>
  <si>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</si>
  <si>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</si>
  <si>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</si>
  <si>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</si>
  <si>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</si>
  <si>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</si>
  <si>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</si>
  <si>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</si>
  <si>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</si>
  <si>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</si>
  <si>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</si>
  <si>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</si>
  <si>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</si>
  <si>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</si>
  <si>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</si>
  <si>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</si>
  <si>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</si>
  <si>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</si>
  <si>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</si>
  <si>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</si>
  <si>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</si>
  <si>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</si>
  <si>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</si>
  <si>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</si>
  <si>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</si>
  <si>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</si>
  <si>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</si>
  <si>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</si>
  <si>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</si>
  <si>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</si>
  <si>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</si>
  <si>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</si>
  <si>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</si>
  <si>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</si>
  <si>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</si>
  <si>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</si>
  <si>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</si>
  <si>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</si>
  <si>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</si>
  <si>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</si>
  <si>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</si>
  <si>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</si>
  <si>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</si>
  <si>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</si>
  <si>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</si>
  <si>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</si>
  <si>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</si>
  <si>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</si>
  <si>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</si>
  <si>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</si>
  <si>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</si>
  <si>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</si>
  <si>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</si>
  <si>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</si>
  <si>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</si>
  <si>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</si>
  <si>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</si>
  <si>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</si>
  <si>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</si>
  <si>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</si>
  <si>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</si>
  <si>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</si>
  <si>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</si>
  <si>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</si>
  <si>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</si>
  <si>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</si>
  <si>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</si>
  <si>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</si>
  <si>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</si>
  <si>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</si>
  <si>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</si>
  <si>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</si>
  <si>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</si>
  <si>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</si>
  <si>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</si>
  <si>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</si>
  <si>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</si>
  <si>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</si>
  <si>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</si>
  <si>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</si>
  <si>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</si>
  <si>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</si>
  <si>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</si>
  <si>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</si>
  <si>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</si>
  <si>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</si>
  <si>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</si>
  <si>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</si>
  <si>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</si>
  <si>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</si>
  <si>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</si>
  <si>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</si>
  <si>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</si>
  <si>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</si>
  <si>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</si>
  <si>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</si>
  <si>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</si>
  <si>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</si>
  <si>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</si>
  <si>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</si>
  <si>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</si>
  <si>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</si>
  <si>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</si>
  <si>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</si>
  <si>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</si>
  <si>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</si>
  <si>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</si>
  <si>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</si>
  <si>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</si>
  <si>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</si>
  <si>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</si>
  <si>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</si>
  <si>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</si>
  <si>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</si>
  <si>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</si>
  <si>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</si>
  <si>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</si>
  <si>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</si>
  <si>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</si>
  <si>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</si>
  <si>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</si>
  <si>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</si>
  <si>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</si>
  <si>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</si>
  <si>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</si>
  <si>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</si>
  <si>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</si>
  <si>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</si>
  <si>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</si>
  <si>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</si>
  <si>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</si>
  <si>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</si>
  <si>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</si>
  <si>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</si>
  <si>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</si>
  <si>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</si>
  <si>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</si>
  <si>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</si>
  <si>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</si>
  <si>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</si>
  <si>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</si>
  <si>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</si>
  <si>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</si>
  <si>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</si>
  <si>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</si>
  <si>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</si>
  <si>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</si>
  <si>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</si>
  <si>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</si>
  <si>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</si>
  <si>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</si>
  <si>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</si>
  <si>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</si>
  <si>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</si>
  <si>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</si>
  <si>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</si>
  <si>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</si>
  <si>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</si>
  <si>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</si>
  <si>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</si>
  <si>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</si>
  <si>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</si>
  <si>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</si>
  <si>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</si>
  <si>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</si>
  <si>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</si>
  <si>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</si>
  <si>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</si>
  <si>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</si>
  <si>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</si>
  <si>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</si>
  <si>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</si>
  <si>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</si>
  <si>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</si>
  <si>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</si>
  <si>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</si>
  <si>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</si>
  <si>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</si>
  <si>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</si>
  <si>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</si>
  <si>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</si>
  <si>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</si>
  <si>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</si>
  <si>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</si>
  <si>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</si>
  <si>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</si>
  <si>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</si>
  <si>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</si>
  <si>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</si>
  <si>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</si>
  <si>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</si>
  <si>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</si>
  <si>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</si>
  <si>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</si>
  <si>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</si>
  <si>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</si>
  <si>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</si>
  <si>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</si>
  <si>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</si>
  <si>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</si>
  <si>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</si>
  <si>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</si>
  <si>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</si>
  <si>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</si>
  <si>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</si>
  <si>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</si>
  <si>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</si>
  <si>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</si>
  <si>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</si>
  <si>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</si>
  <si>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</si>
  <si>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</si>
  <si>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</si>
  <si>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</si>
  <si>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</si>
  <si>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</si>
  <si>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</si>
  <si>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</si>
  <si>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</si>
  <si>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</si>
  <si>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</si>
  <si>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</si>
  <si>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</si>
  <si>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</si>
  <si>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</si>
  <si>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</si>
  <si>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</si>
  <si>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</si>
  <si>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</si>
  <si>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</si>
  <si>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</si>
  <si>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</si>
  <si>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</si>
  <si>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</si>
  <si>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</si>
  <si>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</si>
  <si>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</si>
  <si>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</si>
  <si>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</si>
  <si>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</si>
  <si>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</si>
  <si>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</si>
  <si>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</si>
  <si>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</si>
  <si>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</si>
  <si>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</si>
  <si>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</si>
  <si>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</si>
  <si>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</si>
  <si>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</si>
  <si>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</si>
  <si>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</si>
  <si>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</si>
  <si>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</si>
  <si>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</si>
  <si>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</si>
  <si>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</si>
  <si>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</si>
  <si>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</si>
  <si>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</si>
  <si>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</si>
  <si>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</si>
  <si>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</si>
  <si>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</si>
  <si>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</si>
  <si>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</si>
  <si>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</si>
  <si>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</si>
  <si>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</si>
  <si>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</si>
  <si>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</si>
  <si>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</si>
  <si>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</si>
  <si>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</si>
  <si>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</si>
  <si>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</si>
  <si>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</si>
  <si>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</si>
  <si>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</si>
  <si>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</si>
  <si>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</si>
  <si>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</si>
  <si>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</si>
  <si>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</si>
  <si>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</si>
  <si>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</si>
  <si>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</si>
  <si>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</si>
  <si>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</si>
  <si>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</si>
  <si>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</si>
  <si>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</si>
  <si>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</si>
  <si>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</si>
  <si>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</si>
  <si>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</si>
  <si>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</si>
  <si>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</si>
  <si>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</si>
  <si>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</si>
  <si>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</si>
  <si>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</si>
  <si>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</si>
  <si>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</si>
  <si>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</si>
  <si>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</si>
  <si>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</si>
  <si>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</si>
  <si>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</si>
  <si>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</si>
  <si>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</si>
  <si>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</si>
  <si>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</si>
  <si>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</si>
  <si>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</si>
  <si>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</si>
  <si>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</si>
  <si>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</si>
  <si>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</si>
  <si>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</si>
  <si>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</si>
  <si>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</si>
  <si>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</si>
  <si>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</si>
  <si>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</si>
  <si>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</si>
  <si>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</si>
  <si>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</si>
  <si>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</si>
  <si>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</si>
  <si>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</si>
  <si>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</si>
  <si>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</si>
  <si>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</si>
  <si>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</si>
  <si>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</si>
  <si>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</si>
  <si>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</si>
  <si>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</si>
  <si>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</si>
  <si>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</si>
  <si>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</si>
  <si>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</si>
  <si>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</si>
  <si>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</si>
  <si>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</si>
  <si>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</si>
  <si>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</si>
  <si>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</si>
  <si>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</si>
  <si>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</si>
  <si>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</si>
  <si>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</si>
  <si>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</si>
  <si>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</si>
  <si>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</si>
  <si>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</si>
  <si>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</si>
  <si>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</si>
  <si>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</si>
  <si>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</si>
  <si>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</si>
  <si>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</si>
  <si>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</si>
  <si>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</si>
  <si>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</si>
  <si>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</si>
  <si>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</si>
  <si>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</si>
  <si>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</si>
  <si>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</si>
  <si>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</si>
  <si>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</si>
  <si>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</si>
  <si>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</si>
  <si>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</si>
  <si>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</si>
  <si>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</si>
  <si>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</si>
  <si>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</si>
  <si>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</si>
  <si>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</si>
  <si>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</si>
  <si>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</si>
  <si>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</si>
  <si>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</si>
  <si>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</si>
  <si>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</si>
  <si>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</si>
  <si>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</si>
  <si>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</si>
  <si>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</si>
  <si>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</si>
  <si>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</si>
  <si>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</si>
  <si>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</si>
  <si>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</si>
  <si>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</si>
  <si>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</si>
  <si>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</si>
  <si>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</si>
  <si>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</si>
  <si>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</si>
  <si>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</si>
  <si>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</si>
  <si>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</si>
  <si>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</si>
  <si>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</si>
  <si>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</si>
  <si>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</si>
  <si>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</si>
  <si>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</si>
  <si>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</si>
  <si>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</si>
  <si>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</si>
  <si>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</si>
  <si>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</si>
  <si>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</si>
  <si>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</si>
  <si>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</si>
  <si>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</si>
  <si>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</si>
  <si>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</si>
  <si>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</si>
  <si>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</si>
  <si>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</si>
  <si>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</si>
  <si>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</si>
  <si>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</si>
  <si>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</si>
  <si>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</si>
  <si>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</si>
  <si>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</si>
  <si>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</si>
  <si>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</si>
  <si>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</si>
  <si>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</si>
  <si>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</si>
  <si>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</si>
  <si>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</si>
  <si>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</si>
  <si>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</si>
  <si>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</si>
  <si>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</si>
  <si>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</si>
  <si>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</si>
  <si>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</si>
  <si>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</si>
  <si>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</si>
  <si>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</si>
  <si>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</si>
  <si>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</si>
  <si>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</si>
  <si>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</si>
  <si>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</si>
  <si>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</si>
  <si>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</si>
  <si>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</si>
  <si>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</si>
  <si>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</si>
  <si>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</si>
  <si>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</si>
  <si>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</si>
  <si>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</si>
  <si>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</si>
  <si>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</si>
  <si>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</si>
  <si>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</si>
  <si>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</si>
  <si>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</si>
  <si>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</si>
  <si>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</si>
  <si>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</si>
  <si>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</si>
  <si>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</si>
  <si>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</si>
  <si>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</si>
  <si>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</si>
  <si>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</si>
  <si>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</si>
  <si>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</si>
  <si>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</si>
  <si>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</si>
  <si>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</si>
  <si>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</si>
  <si>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</si>
  <si>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</si>
  <si>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</si>
  <si>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</si>
  <si>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</si>
  <si>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</si>
  <si>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</si>
  <si>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</si>
  <si>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</si>
  <si>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</si>
  <si>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</si>
  <si>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</si>
  <si>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</si>
  <si>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</si>
  <si>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</si>
  <si>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</si>
  <si>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</si>
  <si>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</si>
  <si>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</si>
  <si>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</si>
  <si>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</si>
  <si>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</si>
  <si>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</si>
  <si>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</si>
  <si>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</si>
  <si>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</si>
  <si>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</si>
  <si>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</si>
  <si>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</si>
  <si>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</si>
  <si>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</si>
  <si>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</si>
  <si>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</si>
  <si>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</si>
  <si>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</si>
  <si>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</si>
  <si>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</si>
  <si>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</si>
  <si>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</si>
  <si>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</si>
  <si>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</si>
  <si>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</si>
  <si>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</si>
  <si>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</si>
  <si>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</si>
  <si>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</si>
  <si>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</si>
  <si>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</si>
  <si>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</si>
  <si>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</si>
  <si>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</si>
  <si>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</si>
  <si>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</si>
  <si>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</si>
  <si>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</si>
  <si>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</si>
  <si>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</si>
  <si>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</si>
  <si>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</si>
  <si>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</si>
  <si>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</si>
  <si>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</si>
  <si>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</si>
  <si>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</si>
  <si>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</si>
  <si>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</si>
  <si>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</si>
  <si>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</si>
  <si>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</si>
  <si>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</si>
  <si>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</si>
  <si>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</si>
  <si>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</si>
  <si>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</si>
  <si>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</si>
  <si>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</si>
  <si>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</si>
  <si>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</si>
  <si>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</si>
  <si>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</si>
  <si>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</si>
  <si>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</si>
  <si>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</si>
  <si>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</si>
  <si>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</si>
  <si>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</si>
  <si>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</si>
  <si>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</si>
  <si>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</si>
  <si>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</si>
  <si>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</si>
  <si>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</si>
  <si>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</si>
  <si>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</si>
  <si>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</si>
  <si>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</si>
  <si>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</si>
  <si>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</si>
  <si>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</si>
  <si>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</si>
  <si>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</si>
  <si>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</si>
  <si>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</si>
  <si>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</si>
  <si>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</si>
  <si>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</si>
  <si>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</si>
  <si>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</si>
  <si>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</si>
  <si>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</si>
  <si>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</si>
  <si>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</si>
  <si>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</si>
  <si>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</si>
  <si>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</si>
  <si>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</si>
  <si>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</si>
  <si>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</si>
  <si>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</si>
  <si>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</si>
  <si>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</si>
  <si>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</si>
  <si>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</si>
  <si>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</si>
  <si>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</si>
  <si>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</si>
  <si>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</si>
  <si>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</si>
  <si>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</si>
  <si>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</si>
  <si>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</si>
  <si>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</si>
  <si>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</si>
  <si>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</si>
  <si>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</si>
  <si>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</si>
  <si>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</si>
  <si>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</si>
  <si>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</si>
  <si>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</si>
  <si>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</si>
  <si>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</si>
  <si>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</si>
  <si>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</si>
  <si>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</si>
  <si>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</si>
  <si>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</si>
  <si>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</si>
  <si>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</si>
  <si>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</si>
  <si>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</si>
  <si>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</si>
  <si>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</si>
  <si>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</si>
  <si>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</si>
  <si>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</si>
  <si>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</si>
  <si>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</si>
  <si>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</si>
  <si>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</si>
  <si>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</si>
  <si>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</si>
  <si>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</si>
  <si>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</si>
  <si>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</si>
  <si>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</si>
  <si>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</si>
  <si>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</si>
  <si>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</si>
  <si>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</si>
  <si>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</si>
  <si>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</si>
  <si>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</si>
  <si>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</si>
  <si>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</si>
  <si>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</si>
  <si>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</si>
  <si>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</si>
  <si>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</si>
  <si>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</si>
  <si>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</si>
  <si>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</si>
  <si>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</si>
  <si>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</si>
  <si>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</si>
  <si>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</si>
  <si>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</si>
  <si>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</si>
  <si>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</si>
  <si>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</si>
  <si>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</si>
  <si>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</si>
  <si>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</si>
  <si>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</si>
  <si>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</si>
  <si>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</si>
  <si>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</si>
  <si>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</si>
  <si>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</si>
  <si>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</si>
  <si>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</si>
  <si>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</si>
  <si>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</si>
  <si>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</si>
  <si>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</si>
  <si>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</si>
  <si>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</si>
  <si>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</si>
  <si>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</si>
  <si>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</si>
  <si>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</si>
  <si>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</si>
  <si>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</si>
  <si>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</si>
  <si>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</si>
  <si>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</si>
  <si>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</si>
  <si>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</si>
  <si>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</si>
  <si>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</si>
  <si>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</si>
  <si>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</si>
  <si>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</si>
  <si>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</si>
  <si>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</si>
  <si>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</si>
  <si>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</si>
  <si>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</si>
  <si>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</si>
  <si>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</si>
  <si>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</si>
  <si>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</si>
  <si>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</si>
  <si>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</si>
  <si>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</si>
  <si>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</si>
  <si>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</si>
  <si>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</si>
  <si>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</si>
  <si>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</si>
  <si>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</si>
  <si>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</si>
  <si>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</si>
  <si>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</si>
  <si>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</si>
  <si>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</si>
  <si>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</si>
  <si>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</si>
  <si>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</si>
  <si>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</si>
  <si>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</si>
  <si>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</si>
  <si>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</si>
  <si>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</si>
  <si>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</si>
  <si>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</si>
  <si>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</si>
  <si>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</si>
  <si>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</si>
  <si>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</si>
  <si>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</si>
  <si>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</si>
  <si>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</si>
  <si>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</si>
  <si>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</si>
  <si>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</si>
  <si>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</si>
  <si>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</si>
  <si>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</si>
  <si>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</si>
  <si>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</si>
  <si>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</si>
  <si>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</si>
  <si>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</si>
  <si>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</si>
  <si>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</si>
  <si>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</si>
  <si>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</si>
  <si>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</si>
  <si>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</si>
  <si>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</si>
  <si>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</si>
  <si>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</si>
  <si>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</si>
  <si>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</si>
  <si>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</si>
  <si>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</si>
  <si>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</si>
  <si>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</si>
  <si>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</si>
  <si>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</si>
  <si>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</si>
  <si>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</si>
  <si>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</si>
  <si>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</si>
  <si>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</si>
  <si>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</si>
  <si>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</si>
  <si>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</si>
  <si>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</si>
  <si>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</si>
  <si>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</si>
  <si>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</si>
  <si>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</si>
  <si>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</si>
  <si>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</si>
  <si>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</si>
  <si>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</si>
  <si>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</si>
  <si>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</si>
  <si>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</si>
  <si>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</si>
  <si>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</si>
  <si>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</si>
  <si>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</si>
  <si>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</si>
  <si>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</si>
  <si>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</si>
  <si>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</si>
  <si>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</si>
  <si>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</si>
  <si>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</si>
  <si>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</si>
  <si>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</si>
  <si>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</si>
  <si>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</si>
  <si>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</si>
  <si>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</si>
  <si>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</si>
  <si>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</si>
  <si>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</si>
  <si>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</si>
  <si>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</si>
  <si>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</si>
  <si>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</si>
  <si>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</si>
  <si>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</si>
  <si>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</si>
  <si>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</si>
  <si>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</si>
  <si>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</si>
  <si>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</si>
  <si>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</si>
  <si>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</si>
  <si>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</si>
  <si>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</si>
  <si>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</si>
  <si>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</si>
  <si>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</si>
  <si>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</si>
  <si>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</si>
  <si>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</si>
  <si>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</si>
  <si>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</si>
  <si>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</si>
  <si>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</si>
  <si>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</si>
  <si>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</si>
  <si>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</si>
  <si>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</si>
  <si>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</si>
  <si>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</si>
  <si>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</si>
  <si>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</si>
  <si>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</si>
  <si>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</si>
  <si>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</si>
  <si>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</si>
  <si>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</si>
  <si>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</si>
  <si>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</si>
  <si>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</si>
  <si>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</si>
  <si>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</si>
  <si>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</si>
  <si>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</si>
  <si>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</si>
  <si>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</si>
  <si>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</si>
  <si>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</si>
  <si>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</si>
  <si>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</si>
  <si>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</si>
  <si>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</si>
  <si>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</si>
  <si>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</si>
  <si>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</si>
  <si>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</si>
  <si>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</si>
  <si>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</si>
  <si>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</si>
  <si>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</si>
  <si>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</si>
  <si>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</si>
  <si>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</si>
  <si>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</si>
  <si>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</si>
  <si>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</si>
  <si>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</si>
  <si>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</si>
  <si>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</si>
  <si>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</si>
  <si>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</si>
  <si>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</si>
  <si>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</si>
  <si>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</si>
  <si>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</si>
  <si>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</si>
  <si>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</si>
  <si>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</si>
  <si>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</si>
  <si>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</si>
  <si>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</si>
  <si>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</si>
  <si>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</si>
  <si>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</si>
  <si>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</si>
  <si>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</si>
  <si>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</si>
  <si>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</si>
  <si>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</si>
  <si>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</si>
  <si>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</si>
  <si>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</si>
  <si>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</si>
  <si>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</si>
  <si>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</si>
  <si>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</si>
  <si>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</si>
  <si>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</si>
  <si>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</si>
  <si>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</si>
  <si>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</si>
  <si>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</si>
  <si>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</si>
  <si>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</si>
  <si>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</si>
  <si>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</si>
  <si>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</si>
  <si>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</si>
  <si>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</si>
  <si>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</si>
  <si>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</si>
  <si>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</si>
  <si>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</si>
  <si>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</si>
  <si>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</si>
  <si>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</si>
  <si>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</si>
  <si>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</si>
  <si>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</si>
  <si>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</si>
  <si>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</si>
  <si>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</si>
  <si>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</si>
  <si>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</si>
  <si>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</si>
  <si>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</si>
  <si>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</si>
  <si>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</si>
  <si>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</si>
  <si>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</si>
  <si>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</si>
  <si>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</si>
  <si>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</si>
  <si>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</si>
  <si>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</si>
  <si>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</si>
  <si>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</si>
  <si>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</si>
  <si>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</si>
  <si>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</si>
  <si>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</si>
  <si>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</si>
  <si>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</si>
  <si>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</si>
  <si>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</si>
  <si>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</si>
  <si>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</si>
  <si>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</si>
  <si>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</si>
  <si>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</si>
  <si>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</si>
  <si>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</si>
  <si>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</si>
  <si>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</si>
  <si>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</si>
  <si>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</si>
  <si>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</si>
  <si>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</si>
  <si>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</si>
  <si>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</si>
  <si>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</si>
  <si>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</si>
  <si>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</si>
  <si>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</si>
  <si>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</si>
  <si>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</si>
  <si>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</si>
  <si>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</si>
  <si>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</si>
  <si>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</si>
  <si>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</si>
  <si>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</si>
  <si>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</si>
  <si>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</si>
  <si>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</si>
  <si>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</si>
  <si>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</si>
  <si>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</si>
  <si>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</si>
  <si>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</si>
  <si>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</si>
  <si>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</si>
  <si>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</si>
  <si>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</si>
  <si>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</si>
  <si>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</si>
  <si>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</si>
  <si>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</si>
  <si>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</si>
  <si>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</si>
  <si>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</si>
  <si>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</si>
  <si>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</si>
  <si>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</si>
  <si>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</si>
  <si>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</si>
  <si>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</si>
  <si>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</si>
  <si>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</si>
  <si>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</si>
  <si>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</si>
  <si>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</si>
  <si>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</si>
  <si>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</si>
  <si>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</si>
  <si>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</si>
  <si>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</si>
  <si>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</si>
  <si>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</si>
  <si>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</si>
  <si>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</si>
  <si>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</si>
  <si>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</si>
  <si>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</si>
  <si>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</si>
  <si>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</si>
  <si>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</si>
  <si>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</si>
  <si>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</si>
  <si>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</si>
  <si>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</si>
  <si>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</si>
  <si>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</si>
  <si>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</si>
  <si>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</si>
  <si>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</si>
  <si>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</si>
  <si>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</si>
  <si>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</si>
  <si>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</si>
  <si>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</si>
  <si>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</si>
  <si>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</si>
  <si>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</si>
  <si>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</si>
  <si>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</si>
  <si>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</si>
  <si>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</si>
  <si>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</si>
  <si>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</si>
  <si>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</si>
  <si>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</si>
  <si>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</si>
  <si>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</si>
  <si>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</si>
  <si>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</si>
  <si>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</si>
  <si>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</si>
  <si>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</si>
  <si>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</si>
  <si>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</si>
  <si>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</si>
  <si>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</si>
  <si>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</si>
  <si>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</si>
  <si>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</si>
  <si>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</si>
  <si>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</si>
  <si>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</si>
  <si>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</si>
  <si>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</si>
  <si>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</si>
  <si>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</si>
  <si>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</si>
  <si>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</si>
  <si>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</si>
  <si>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</si>
  <si>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</si>
  <si>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</si>
  <si>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</si>
  <si>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</si>
  <si>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</si>
  <si>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</si>
  <si>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</si>
  <si>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</si>
  <si>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</si>
  <si>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</si>
  <si>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</si>
  <si>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</si>
  <si>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</si>
  <si>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</si>
  <si>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</si>
  <si>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</si>
  <si>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</si>
  <si>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</si>
  <si>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</si>
  <si>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</si>
  <si>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</si>
  <si>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</si>
  <si>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</si>
  <si>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</si>
  <si>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</si>
  <si>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</si>
  <si>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</si>
  <si>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</si>
  <si>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</si>
  <si>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</si>
  <si>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</si>
  <si>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</si>
  <si>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</si>
  <si>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</si>
  <si>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</si>
  <si>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</si>
  <si>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</si>
  <si>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</si>
  <si>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</si>
  <si>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</si>
  <si>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</si>
  <si>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</si>
  <si>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</si>
  <si>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</si>
  <si>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</si>
  <si>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</si>
  <si>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</si>
  <si>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</si>
  <si>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</si>
  <si>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</si>
  <si>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</si>
  <si>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</si>
  <si>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</si>
  <si>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</si>
  <si>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</si>
  <si>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</si>
  <si>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</si>
  <si>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</si>
  <si>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</si>
  <si>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</si>
  <si>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</si>
  <si>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</si>
  <si>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</si>
  <si>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</si>
  <si>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</si>
  <si>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</si>
  <si>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</si>
  <si>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</si>
  <si>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</si>
  <si>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</si>
  <si>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</si>
  <si>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</si>
  <si>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</si>
  <si>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</si>
  <si>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</si>
  <si>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</si>
  <si>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</si>
  <si>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</si>
  <si>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</si>
  <si>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</si>
  <si>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</si>
  <si>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</si>
  <si>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</si>
  <si>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</si>
  <si>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</si>
  <si>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</si>
  <si>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</si>
  <si>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</si>
  <si>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</si>
  <si>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</si>
  <si>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</si>
  <si>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</si>
  <si>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</si>
  <si>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</si>
  <si>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</si>
  <si>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</si>
  <si>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</si>
  <si>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</si>
  <si>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</si>
  <si>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</si>
  <si>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</si>
  <si>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</si>
  <si>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</si>
  <si>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</si>
  <si>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</si>
  <si>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</si>
  <si>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</si>
  <si>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</si>
  <si>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</si>
  <si>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</si>
  <si>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</si>
  <si>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</si>
  <si>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</si>
  <si>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</si>
  <si>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</si>
  <si>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</si>
  <si>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</si>
  <si>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</si>
  <si>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</si>
  <si>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</si>
  <si>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</si>
  <si>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</si>
  <si>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</si>
  <si>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</si>
  <si>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</si>
  <si>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</si>
  <si>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</si>
  <si>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</si>
  <si>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</si>
  <si>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</si>
  <si>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</si>
  <si>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</si>
  <si>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</si>
  <si>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</si>
  <si>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</si>
  <si>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</si>
  <si>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</si>
  <si>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</si>
  <si>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</si>
  <si>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</si>
  <si>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</si>
  <si>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</si>
  <si>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</si>
  <si>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</si>
  <si>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</si>
  <si>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</si>
  <si>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</si>
  <si>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</si>
  <si>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</si>
  <si>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</si>
  <si>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</si>
  <si>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</si>
  <si>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</si>
  <si>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</si>
  <si>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</si>
  <si>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</si>
  <si>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</si>
  <si>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</si>
  <si>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</si>
  <si>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</si>
  <si>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</si>
  <si>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</si>
  <si>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</si>
  <si>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</si>
  <si>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</si>
  <si>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</si>
  <si>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</si>
  <si>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</si>
  <si>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</si>
  <si>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</si>
  <si>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</si>
  <si>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</si>
  <si>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</si>
  <si>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</si>
  <si>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</si>
  <si>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</si>
  <si>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</si>
  <si>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</si>
  <si>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</si>
  <si>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</si>
  <si>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</si>
  <si>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</si>
  <si>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</si>
  <si>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</si>
  <si>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</si>
  <si>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</si>
  <si>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</si>
  <si>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</si>
  <si>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</si>
  <si>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</si>
  <si>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</si>
  <si>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</si>
  <si>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</si>
  <si>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</si>
  <si>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</si>
  <si>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</si>
  <si>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</si>
  <si>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</si>
  <si>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</si>
  <si>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</si>
  <si>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</si>
  <si>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</si>
  <si>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</si>
  <si>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</si>
  <si>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</si>
  <si>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</si>
  <si>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</si>
  <si>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</si>
  <si>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</si>
  <si>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</si>
  <si>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</si>
  <si>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</si>
  <si>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</si>
  <si>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</si>
  <si>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</si>
  <si>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</si>
  <si>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</si>
  <si>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</si>
  <si>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</si>
  <si>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</si>
  <si>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</si>
  <si>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</si>
  <si>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</si>
  <si>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</si>
  <si>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</si>
  <si>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</si>
  <si>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</si>
  <si>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</si>
  <si>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</si>
  <si>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</si>
  <si>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</si>
  <si>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</si>
  <si>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</si>
  <si>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</si>
  <si>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</si>
  <si>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</si>
  <si>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</si>
  <si>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</si>
  <si>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</si>
  <si>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</si>
  <si>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</si>
  <si>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</si>
  <si>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</si>
  <si>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</si>
  <si>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</si>
  <si>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</si>
  <si>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</si>
  <si>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</si>
  <si>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</si>
  <si>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</si>
  <si>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</si>
  <si>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</si>
  <si>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</si>
  <si>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</si>
  <si>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</si>
  <si>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</si>
  <si>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</si>
  <si>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</si>
  <si>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</si>
  <si>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</si>
  <si>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</si>
  <si>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</si>
  <si>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</si>
  <si>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</si>
  <si>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</si>
  <si>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</si>
  <si>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</si>
  <si>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</si>
  <si>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</si>
  <si>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</si>
  <si>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</si>
  <si>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</si>
  <si>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</si>
  <si>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</si>
  <si>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</si>
  <si>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</si>
  <si>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</si>
  <si>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</si>
  <si>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</si>
  <si>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</si>
  <si>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</si>
  <si>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</si>
  <si>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</si>
  <si>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</si>
  <si>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</si>
  <si>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</si>
  <si>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</si>
  <si>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</si>
  <si>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</si>
  <si>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</si>
  <si>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</si>
  <si>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</si>
  <si>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</si>
  <si>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</si>
  <si>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</si>
  <si>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</si>
  <si>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</si>
  <si>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</si>
  <si>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</si>
  <si>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</si>
  <si>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</si>
  <si>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</si>
  <si>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</si>
  <si>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</si>
  <si>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</si>
  <si>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</si>
  <si>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</si>
  <si>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</si>
  <si>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</si>
  <si>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</si>
  <si>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</si>
  <si>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</si>
  <si>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</si>
  <si>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</si>
  <si>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</si>
  <si>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</si>
  <si>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</si>
  <si>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</si>
  <si>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</si>
  <si>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</si>
  <si>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</si>
  <si>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</si>
  <si>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</si>
  <si>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</si>
  <si>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</si>
  <si>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</si>
  <si>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</si>
  <si>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</si>
  <si>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</si>
  <si>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</si>
  <si>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</si>
  <si>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</si>
  <si>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</si>
  <si>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</si>
  <si>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</si>
  <si>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</si>
  <si>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</si>
  <si>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</si>
  <si>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</si>
  <si>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</si>
  <si>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</si>
  <si>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</si>
  <si>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</si>
  <si>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</si>
  <si>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</si>
  <si>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</si>
  <si>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</si>
  <si>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</si>
  <si>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</si>
  <si>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</si>
  <si>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</si>
  <si>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</si>
  <si>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</si>
  <si>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</si>
  <si>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</si>
  <si>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</si>
  <si>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</si>
  <si>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</si>
  <si>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</si>
  <si>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</si>
  <si>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</si>
  <si>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</si>
  <si>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</si>
  <si>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</si>
  <si>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</si>
  <si>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</si>
  <si>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</si>
  <si>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</si>
  <si>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</si>
  <si>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</si>
  <si>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</si>
  <si>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</si>
  <si>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</si>
  <si>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</si>
  <si>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</si>
  <si>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</si>
  <si>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</si>
  <si>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</si>
  <si>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</si>
  <si>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</si>
  <si>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</si>
  <si>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</si>
  <si>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</si>
  <si>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</si>
  <si>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</si>
  <si>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</si>
  <si>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</si>
  <si>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</si>
  <si>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</si>
  <si>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</si>
  <si>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</si>
  <si>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</si>
  <si>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</si>
  <si>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</si>
  <si>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</si>
  <si>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</si>
  <si>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</si>
  <si>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</si>
  <si>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</si>
  <si>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</si>
  <si>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</si>
  <si>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</si>
  <si>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</si>
  <si>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</si>
  <si>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</si>
  <si>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</si>
  <si>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</si>
  <si>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</si>
  <si>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</si>
  <si>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</si>
  <si>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</si>
  <si>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</si>
  <si>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</si>
  <si>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</si>
  <si>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</si>
  <si>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</si>
  <si>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</si>
  <si>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</si>
  <si>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</si>
  <si>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</si>
  <si>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</si>
  <si>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</si>
  <si>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</si>
  <si>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</si>
  <si>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</si>
  <si>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</si>
  <si>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</si>
  <si>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</si>
  <si>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</si>
  <si>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</si>
  <si>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</si>
  <si>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</si>
  <si>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</si>
  <si>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</si>
  <si>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</si>
  <si>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</si>
  <si>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</si>
  <si>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</si>
  <si>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</si>
  <si>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</si>
  <si>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</si>
  <si>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</si>
  <si>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</si>
  <si>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</si>
  <si>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</si>
  <si>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</si>
  <si>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</si>
  <si>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</si>
  <si>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</si>
  <si>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</si>
  <si>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</si>
  <si>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</si>
  <si>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</si>
  <si>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</si>
  <si>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</si>
  <si>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</si>
  <si>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</si>
  <si>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</si>
  <si>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</si>
  <si>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</si>
  <si>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</si>
  <si>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</si>
  <si>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</si>
  <si>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</si>
  <si>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</si>
  <si>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</si>
  <si>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</si>
  <si>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</si>
  <si>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</si>
  <si>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</si>
  <si>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</si>
  <si>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</si>
  <si>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</si>
  <si>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</si>
  <si>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</si>
  <si>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</si>
  <si>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</si>
  <si>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</si>
  <si>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</si>
  <si>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</si>
  <si>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</si>
  <si>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</si>
  <si>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</si>
  <si>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</si>
  <si>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</si>
  <si>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</si>
  <si>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</si>
  <si>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</si>
  <si>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</si>
  <si>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</si>
  <si>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</si>
  <si>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</si>
  <si>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</si>
  <si>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</si>
  <si>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</si>
  <si>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</si>
  <si>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</si>
  <si>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</si>
  <si>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</si>
  <si>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</si>
  <si>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</si>
  <si>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</si>
  <si>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</si>
  <si>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</si>
  <si>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</si>
  <si>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</si>
  <si>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</si>
  <si>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</si>
  <si>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</si>
  <si>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</si>
  <si>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</si>
  <si>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</si>
  <si>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</si>
  <si>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</si>
  <si>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</si>
  <si>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</si>
  <si>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</si>
  <si>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</si>
  <si>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</si>
  <si>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</si>
  <si>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</si>
  <si>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</si>
  <si>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</si>
  <si>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</si>
  <si>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</si>
  <si>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</si>
  <si>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</si>
  <si>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</si>
  <si>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</si>
  <si>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</si>
  <si>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</si>
  <si>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</si>
  <si>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</si>
  <si>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</si>
  <si>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</si>
  <si>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</si>
  <si>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</si>
  <si>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</si>
  <si>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</si>
  <si>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</si>
  <si>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</si>
  <si>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</si>
  <si>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</si>
  <si>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</si>
  <si>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</si>
  <si>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</si>
  <si>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</si>
  <si>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</si>
  <si>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</si>
  <si>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</si>
  <si>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</si>
  <si>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</si>
  <si>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</si>
  <si>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</si>
  <si>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</si>
  <si>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</si>
  <si>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</si>
  <si>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</si>
  <si>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</si>
  <si>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</si>
  <si>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</si>
  <si>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</si>
  <si>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</si>
  <si>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</si>
  <si>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</si>
  <si>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</si>
  <si>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</si>
  <si>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</si>
  <si>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</si>
  <si>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</si>
  <si>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</si>
  <si>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</si>
  <si>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</si>
  <si>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</si>
  <si>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</si>
  <si>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</si>
  <si>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</si>
  <si>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</si>
  <si>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</si>
  <si>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</si>
  <si>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</si>
  <si>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</si>
  <si>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</si>
  <si>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</si>
  <si>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</si>
  <si>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</si>
  <si>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</si>
  <si>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</si>
  <si>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</si>
  <si>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</si>
  <si>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</si>
  <si>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</si>
  <si>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</si>
  <si>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</si>
  <si>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</si>
  <si>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</si>
  <si>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</si>
  <si>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</si>
  <si>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</si>
  <si>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</si>
  <si>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</si>
  <si>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</si>
  <si>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</si>
  <si>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</si>
  <si>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</si>
  <si>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</si>
  <si>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</si>
  <si>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</si>
  <si>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</si>
  <si>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</si>
  <si>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</si>
  <si>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</si>
  <si>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</si>
  <si>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</si>
  <si>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</si>
  <si>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</si>
  <si>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</si>
  <si>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</si>
  <si>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</si>
  <si>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</si>
  <si>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</si>
  <si>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</si>
  <si>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</si>
  <si>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</si>
  <si>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</si>
  <si>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</si>
  <si>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</si>
  <si>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</si>
  <si>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</si>
  <si>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</si>
  <si>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</si>
  <si>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</si>
  <si>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</si>
  <si>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</si>
  <si>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</si>
  <si>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</si>
  <si>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</si>
  <si>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</si>
  <si>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</si>
  <si>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</si>
  <si>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</si>
  <si>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</si>
  <si>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</si>
  <si>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</si>
  <si>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</si>
  <si>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</si>
  <si>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</si>
  <si>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</si>
  <si>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</si>
  <si>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</si>
  <si>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</si>
  <si>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</si>
  <si>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</si>
  <si>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</si>
  <si>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</si>
  <si>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</si>
  <si>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</si>
  <si>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</si>
  <si>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</si>
  <si>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</si>
  <si>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</si>
  <si>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</si>
  <si>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</si>
  <si>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</si>
  <si>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</si>
  <si>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</si>
  <si>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</si>
  <si>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</si>
  <si>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</si>
  <si>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</si>
  <si>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</si>
  <si>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</si>
  <si>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</si>
  <si>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</si>
  <si>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</si>
  <si>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</si>
  <si>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</si>
  <si>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</si>
  <si>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</si>
  <si>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</si>
  <si>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</si>
  <si>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</si>
  <si>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</si>
  <si>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</si>
  <si>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</si>
  <si>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</si>
  <si>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</si>
  <si>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</si>
  <si>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</si>
  <si>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</si>
  <si>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</si>
  <si>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</si>
  <si>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</si>
  <si>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</si>
  <si>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</si>
  <si>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</si>
  <si>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</si>
  <si>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</si>
  <si>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</si>
  <si>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</si>
  <si>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</si>
  <si>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</si>
  <si>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</si>
  <si>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</si>
  <si>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</si>
  <si>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</si>
  <si>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</si>
  <si>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</si>
  <si>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</si>
  <si>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</si>
  <si>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</si>
  <si>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</si>
  <si>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</si>
  <si>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</si>
  <si>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</si>
  <si>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</si>
  <si>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</si>
  <si>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</si>
  <si>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</si>
  <si>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</si>
  <si>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</si>
  <si>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</si>
  <si>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</si>
  <si>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</si>
  <si>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</si>
  <si>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</si>
  <si>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</si>
  <si>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</si>
  <si>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</si>
  <si>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</si>
  <si>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</si>
  <si>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</si>
  <si>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</si>
  <si>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</si>
  <si>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</si>
  <si>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</si>
  <si>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</si>
  <si>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</si>
  <si>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</si>
  <si>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</si>
  <si>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</si>
  <si>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</si>
  <si>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</si>
  <si>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</si>
  <si>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</si>
  <si>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</si>
  <si>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</si>
  <si>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</si>
  <si>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</si>
  <si>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</si>
  <si>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</si>
  <si>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</si>
  <si>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</si>
  <si>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</si>
  <si>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</si>
  <si>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</si>
  <si>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</si>
  <si>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</si>
  <si>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</si>
  <si>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</si>
  <si>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</si>
  <si>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</si>
  <si>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</si>
  <si>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</si>
  <si>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</si>
  <si>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</si>
  <si>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</si>
  <si>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</si>
  <si>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</si>
  <si>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</si>
  <si>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</si>
  <si>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</si>
  <si>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</si>
  <si>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</si>
  <si>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</si>
  <si>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</si>
  <si>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</si>
  <si>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</si>
  <si>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</si>
  <si>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</si>
  <si>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</si>
  <si>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</si>
  <si>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</si>
  <si>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</si>
  <si>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</si>
  <si>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</si>
  <si>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</si>
  <si>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</si>
  <si>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</si>
  <si>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</si>
  <si>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</si>
  <si>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</si>
  <si>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</si>
  <si>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</si>
  <si>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</si>
  <si>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</si>
  <si>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</si>
  <si>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</si>
  <si>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</si>
  <si>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</si>
  <si>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</si>
  <si>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</si>
  <si>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</si>
  <si>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</si>
  <si>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</si>
  <si>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</si>
  <si>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</si>
  <si>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</si>
  <si>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</si>
  <si>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</si>
  <si>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</si>
  <si>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</si>
  <si>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</si>
  <si>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</si>
  <si>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</si>
  <si>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</si>
  <si>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</si>
  <si>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</si>
  <si>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</si>
  <si>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</si>
  <si>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</si>
  <si>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</si>
  <si>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</si>
  <si>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</si>
  <si>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</si>
  <si>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</si>
  <si>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</si>
  <si>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</si>
  <si>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</si>
  <si>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</si>
  <si>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</si>
  <si>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</si>
  <si>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</si>
  <si>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</si>
  <si>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</si>
  <si>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</si>
  <si>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</si>
  <si>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</si>
  <si>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</si>
  <si>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</si>
  <si>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</si>
  <si>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</si>
  <si>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</si>
  <si>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</si>
  <si>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</si>
  <si>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</si>
  <si>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</si>
  <si>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</si>
  <si>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</si>
  <si>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</si>
  <si>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</si>
  <si>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</si>
  <si>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</si>
  <si>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</si>
  <si>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</si>
  <si>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</si>
  <si>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</si>
  <si>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</si>
  <si>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</si>
  <si>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</si>
  <si>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</si>
  <si>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</si>
  <si>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</si>
  <si>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</si>
  <si>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</si>
  <si>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</si>
  <si>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</si>
  <si>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</si>
  <si>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</si>
  <si>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</si>
  <si>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</si>
  <si>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</si>
  <si>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</si>
  <si>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</si>
  <si>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</si>
  <si>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</si>
  <si>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</si>
  <si>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</si>
  <si>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</si>
  <si>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</si>
  <si>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</si>
  <si>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</si>
  <si>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</si>
  <si>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</si>
  <si>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</si>
  <si>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</si>
  <si>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</si>
  <si>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</si>
  <si>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</si>
  <si>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</si>
  <si>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</si>
  <si>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</si>
  <si>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</si>
  <si>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</si>
  <si>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</si>
  <si>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</si>
  <si>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</si>
  <si>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</si>
  <si>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</si>
  <si>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</si>
  <si>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</si>
  <si>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</si>
  <si>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</si>
  <si>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</si>
  <si>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</si>
  <si>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</si>
  <si>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</si>
  <si>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</si>
  <si>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</si>
  <si>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</si>
  <si>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</si>
  <si>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</si>
  <si>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</si>
  <si>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</si>
  <si>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</si>
  <si>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</si>
  <si>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</si>
  <si>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</si>
  <si>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</si>
  <si>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</si>
  <si>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</si>
  <si>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</si>
  <si>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</si>
  <si>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</si>
  <si>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</si>
  <si>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</si>
  <si>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</si>
  <si>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</si>
  <si>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</si>
  <si>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</si>
  <si>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</si>
  <si>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</si>
  <si>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</si>
  <si>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</si>
  <si>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</si>
  <si>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</si>
  <si>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</si>
  <si>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</si>
  <si>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</si>
  <si>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</si>
  <si>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</si>
  <si>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</si>
  <si>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</si>
  <si>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</si>
  <si>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</si>
  <si>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</si>
  <si>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</si>
  <si>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</si>
  <si>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</si>
  <si>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</si>
  <si>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</si>
  <si>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</si>
  <si>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</si>
  <si>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</si>
  <si>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</si>
  <si>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</si>
  <si>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</si>
  <si>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</si>
  <si>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</si>
  <si>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</si>
  <si>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</si>
  <si>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</si>
  <si>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</si>
  <si>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</si>
  <si>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</si>
  <si>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</si>
  <si>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</si>
  <si>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</si>
  <si>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</si>
  <si>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</si>
  <si>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</si>
  <si>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</si>
  <si>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</si>
  <si>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</si>
  <si>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</si>
  <si>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</si>
  <si>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</si>
  <si>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</si>
  <si>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</si>
  <si>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</si>
  <si>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</si>
  <si>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</si>
  <si>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</si>
  <si>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</si>
  <si>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</si>
  <si>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</si>
  <si>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</si>
  <si>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</si>
  <si>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</si>
  <si>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</si>
  <si>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</si>
  <si>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</si>
  <si>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</si>
  <si>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</si>
  <si>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</si>
  <si>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</si>
  <si>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</si>
  <si>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</si>
  <si>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</si>
  <si>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</si>
  <si>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</si>
  <si>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</si>
  <si>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</si>
  <si>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</si>
  <si>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</si>
  <si>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</si>
  <si>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</si>
  <si>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</si>
  <si>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</si>
  <si>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</si>
  <si>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</si>
  <si>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</si>
  <si>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</si>
  <si>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</si>
  <si>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</si>
  <si>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</si>
  <si>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</si>
  <si>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</si>
  <si>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</si>
  <si>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</si>
  <si>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</si>
  <si>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</si>
  <si>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</si>
  <si>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</si>
  <si>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</si>
  <si>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</si>
  <si>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</si>
  <si>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</si>
  <si>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</si>
  <si>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</si>
  <si>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</si>
  <si>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</si>
  <si>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</si>
  <si>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</si>
  <si>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</si>
  <si>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</si>
  <si>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</si>
  <si>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</si>
  <si>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</si>
  <si>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</si>
  <si>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</si>
  <si>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</si>
  <si>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</si>
  <si>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</si>
  <si>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</si>
  <si>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</si>
  <si>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</si>
  <si>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</si>
  <si>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</si>
  <si>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</si>
  <si>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</si>
  <si>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</si>
  <si>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</si>
  <si>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</si>
  <si>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</si>
  <si>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</si>
  <si>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</si>
  <si>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</si>
  <si>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</si>
  <si>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</si>
  <si>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</si>
  <si>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</si>
  <si>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</si>
  <si>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</si>
  <si>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</si>
  <si>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</si>
  <si>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</si>
  <si>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</si>
  <si>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</si>
  <si>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</si>
  <si>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</si>
  <si>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</si>
  <si>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</si>
  <si>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</si>
  <si>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</si>
  <si>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</si>
  <si>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</si>
  <si>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</si>
  <si>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</si>
  <si>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</si>
  <si>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</si>
  <si>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</si>
  <si>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</si>
  <si>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</si>
  <si>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</si>
  <si>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</si>
  <si>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</si>
  <si>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</si>
  <si>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</si>
  <si>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</si>
  <si>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</si>
  <si>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</si>
  <si>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</si>
  <si>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</si>
  <si>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</si>
  <si>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</si>
  <si>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</si>
  <si>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</si>
  <si>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</si>
  <si>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</si>
  <si>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</si>
  <si>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</si>
  <si>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</si>
  <si>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</si>
  <si>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</si>
  <si>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</si>
  <si>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</si>
  <si>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</si>
  <si>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</si>
  <si>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</si>
  <si>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</si>
  <si>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</si>
  <si>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</si>
  <si>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</si>
  <si>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</si>
  <si>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</si>
  <si>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</si>
  <si>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</si>
  <si>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</si>
  <si>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</si>
  <si>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</si>
  <si>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</si>
  <si>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</si>
  <si>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</si>
  <si>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</si>
  <si>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</si>
  <si>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</si>
  <si>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</si>
  <si>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</si>
  <si>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</si>
  <si>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</si>
  <si>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</si>
  <si>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</si>
  <si>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</si>
  <si>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</si>
  <si>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</si>
  <si>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</si>
  <si>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</si>
  <si>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</si>
  <si>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</si>
  <si>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</si>
  <si>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</si>
  <si>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</si>
  <si>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</si>
  <si>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</si>
  <si>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</si>
  <si>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</si>
  <si>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</si>
  <si>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</si>
  <si>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</si>
  <si>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</si>
  <si>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</si>
  <si>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</si>
  <si>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</si>
  <si>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</si>
  <si>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</si>
  <si>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</si>
  <si>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</si>
  <si>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</si>
  <si>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</si>
  <si>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</si>
  <si>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</si>
  <si>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</si>
  <si>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</si>
  <si>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</si>
  <si>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</si>
  <si>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</si>
  <si>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</si>
  <si>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</si>
  <si>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</si>
  <si>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</si>
  <si>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</si>
  <si>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</si>
  <si>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</si>
  <si>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</si>
  <si>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</si>
  <si>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</si>
  <si>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</si>
  <si>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</si>
  <si>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</si>
  <si>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</si>
  <si>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</si>
  <si>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</si>
  <si>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</si>
  <si>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</si>
  <si>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</si>
  <si>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</si>
  <si>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</si>
  <si>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</si>
  <si>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</si>
  <si>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</si>
  <si>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</si>
  <si>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</si>
  <si>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</si>
  <si>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</si>
  <si>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</si>
  <si>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</si>
  <si>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</si>
  <si>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</si>
  <si>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</si>
  <si>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</si>
  <si>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</si>
  <si>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</si>
  <si>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</si>
  <si>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</si>
  <si>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</si>
  <si>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</si>
  <si>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</si>
  <si>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</si>
  <si>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</si>
  <si>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</si>
  <si>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</si>
  <si>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</si>
  <si>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</si>
  <si>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</si>
  <si>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</si>
  <si>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</si>
  <si>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</si>
  <si>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</si>
  <si>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</si>
  <si>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</si>
  <si>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</si>
  <si>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</si>
  <si>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</si>
  <si>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</si>
  <si>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</si>
  <si>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</si>
  <si>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</si>
  <si>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</si>
  <si>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</si>
  <si>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</si>
  <si>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</si>
  <si>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</si>
  <si>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</si>
  <si>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</si>
  <si>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</si>
  <si>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</si>
  <si>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</si>
  <si>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</si>
  <si>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</si>
  <si>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</si>
  <si>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</si>
  <si>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</si>
  <si>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</si>
  <si>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</si>
  <si>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</si>
  <si>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</si>
  <si>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</si>
  <si>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</si>
  <si>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</si>
  <si>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</si>
  <si>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</si>
  <si>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</si>
  <si>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</si>
  <si>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</si>
  <si>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</si>
  <si>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</si>
  <si>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</si>
  <si>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</si>
  <si>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</si>
  <si>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</si>
  <si>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</si>
  <si>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</si>
  <si>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</si>
  <si>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</si>
  <si>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</si>
  <si>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</si>
  <si>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</si>
  <si>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</si>
  <si>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</si>
  <si>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</si>
  <si>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</si>
  <si>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</si>
  <si>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</si>
  <si>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</si>
  <si>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</si>
  <si>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</si>
  <si>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</si>
  <si>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</si>
  <si>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</si>
  <si>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</si>
  <si>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</si>
  <si>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</si>
  <si>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</si>
  <si>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</si>
  <si>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</si>
  <si>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</si>
  <si>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</si>
  <si>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</si>
  <si>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</si>
  <si>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</si>
  <si>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</si>
  <si>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</si>
  <si>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</si>
  <si>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</si>
  <si>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</si>
  <si>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</si>
  <si>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</si>
  <si>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</si>
  <si>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</si>
  <si>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</si>
  <si>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</si>
  <si>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</si>
  <si>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</si>
  <si>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</si>
  <si>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</si>
  <si>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</si>
  <si>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</si>
  <si>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</si>
  <si>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</si>
  <si>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</si>
  <si>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</si>
  <si>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</si>
  <si>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</si>
  <si>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</si>
  <si>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</si>
  <si>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</si>
  <si>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</si>
  <si>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</si>
  <si>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</si>
  <si>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</si>
  <si>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</si>
  <si>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</si>
  <si>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</si>
  <si>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</si>
  <si>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</si>
  <si>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</si>
  <si>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</si>
  <si>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</si>
  <si>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</si>
  <si>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</si>
  <si>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</si>
  <si>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</si>
  <si>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</si>
  <si>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</si>
  <si>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</si>
  <si>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</si>
  <si>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</si>
  <si>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</si>
  <si>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</si>
  <si>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</si>
  <si>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</si>
  <si>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</si>
  <si>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</si>
  <si>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</si>
  <si>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</si>
  <si>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</si>
  <si>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</si>
  <si>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</si>
  <si>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</si>
  <si>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</si>
  <si>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</si>
  <si>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</si>
  <si>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</si>
  <si>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</si>
  <si>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</si>
  <si>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</si>
  <si>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</si>
  <si>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</si>
  <si>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</si>
  <si>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</si>
  <si>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</si>
  <si>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</si>
  <si>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</si>
  <si>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</si>
  <si>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</si>
  <si>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</si>
  <si>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</si>
  <si>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</si>
  <si>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</si>
  <si>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</si>
  <si>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</si>
  <si>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</si>
  <si>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</si>
  <si>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</si>
  <si>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</si>
  <si>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</si>
  <si>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</si>
  <si>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</si>
  <si>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</si>
  <si>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</si>
  <si>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</si>
  <si>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</si>
  <si>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</si>
  <si>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</si>
  <si>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</si>
  <si>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</si>
  <si>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</si>
  <si>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</si>
  <si>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</si>
  <si>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</si>
  <si>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</si>
  <si>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</si>
  <si>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</si>
  <si>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</si>
  <si>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</si>
  <si>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</si>
  <si>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</si>
  <si>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</si>
  <si>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</si>
  <si>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</si>
  <si>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</si>
  <si>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</si>
  <si>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</si>
  <si>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</si>
  <si>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</si>
  <si>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</si>
  <si>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</si>
  <si>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</si>
  <si>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</si>
  <si>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</si>
  <si>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</si>
  <si>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</si>
  <si>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</si>
  <si>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</si>
  <si>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</si>
  <si>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</si>
  <si>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</si>
  <si>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</si>
  <si>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</si>
  <si>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</si>
  <si>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</si>
  <si>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</si>
  <si>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</si>
  <si>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</si>
  <si>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</si>
  <si>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</si>
  <si>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</si>
  <si>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</si>
  <si>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</si>
  <si>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</si>
  <si>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</si>
  <si>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</si>
  <si>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</si>
  <si>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</si>
  <si>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</si>
  <si>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</si>
  <si>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</si>
  <si>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</si>
  <si>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</si>
  <si>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</si>
  <si>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</si>
  <si>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</si>
  <si>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</si>
  <si>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</si>
  <si>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</si>
  <si>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</si>
  <si>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</si>
  <si>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</si>
  <si>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</si>
  <si>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</si>
  <si>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</si>
  <si>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</si>
  <si>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</si>
  <si>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</si>
  <si>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</si>
  <si>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</si>
  <si>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</si>
  <si>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</si>
  <si>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</si>
  <si>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</si>
  <si>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</si>
  <si>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</si>
  <si>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</si>
  <si>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</si>
  <si>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</si>
  <si>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</si>
  <si>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</si>
  <si>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</si>
  <si>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</si>
  <si>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</si>
  <si>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</si>
  <si>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</si>
  <si>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</si>
  <si>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</si>
  <si>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</si>
  <si>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</si>
  <si>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</si>
  <si>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</si>
  <si>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</si>
  <si>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</si>
  <si>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</si>
  <si>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</si>
  <si>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</si>
  <si>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</si>
  <si>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</si>
  <si>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</si>
  <si>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</si>
  <si>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</si>
  <si>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</si>
  <si>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</si>
  <si>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</si>
  <si>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</si>
  <si>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</si>
  <si>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</si>
  <si>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</si>
  <si>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</si>
  <si>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</si>
  <si>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</si>
  <si>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</si>
  <si>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</si>
  <si>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</si>
  <si>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</si>
  <si>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</si>
  <si>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</si>
  <si>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</si>
  <si>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</si>
  <si>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</si>
  <si>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</si>
  <si>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</si>
  <si>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</si>
  <si>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</si>
  <si>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</si>
  <si>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</si>
  <si>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</si>
  <si>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</si>
  <si>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</si>
  <si>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</si>
  <si>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</si>
  <si>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</si>
  <si>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</si>
  <si>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</si>
  <si>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</si>
  <si>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</si>
  <si>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</si>
  <si>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</si>
  <si>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</si>
  <si>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</si>
  <si>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</si>
  <si>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</si>
  <si>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</si>
  <si>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</si>
  <si>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</si>
  <si>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</si>
  <si>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</si>
  <si>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</si>
  <si>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</si>
  <si>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</si>
  <si>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</si>
  <si>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</si>
  <si>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</si>
  <si>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</si>
  <si>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</si>
  <si>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</si>
  <si>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</si>
  <si>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</si>
  <si>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</si>
  <si>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</si>
  <si>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</si>
  <si>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</si>
  <si>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</si>
  <si>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</si>
  <si>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</si>
  <si>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</si>
  <si>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</si>
  <si>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</si>
  <si>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</si>
  <si>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</si>
  <si>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</si>
  <si>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</si>
  <si>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</si>
  <si>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</si>
  <si>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</si>
  <si>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</si>
  <si>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</si>
  <si>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</si>
  <si>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</si>
  <si>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</si>
  <si>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</si>
  <si>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</si>
  <si>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</si>
  <si>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</si>
  <si>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</si>
  <si>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</si>
  <si>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</si>
  <si>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</si>
  <si>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</si>
  <si>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</si>
  <si>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</si>
  <si>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</si>
  <si>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</si>
  <si>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</si>
  <si>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</si>
  <si>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</si>
  <si>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</si>
  <si>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</si>
  <si>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</si>
  <si>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</si>
  <si>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</si>
  <si>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</si>
  <si>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</si>
  <si>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</si>
  <si>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</si>
  <si>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</si>
  <si>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</si>
  <si>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</si>
  <si>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</si>
  <si>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</si>
  <si>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</si>
  <si>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</si>
  <si>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</si>
  <si>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</si>
  <si>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</si>
  <si>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</si>
  <si>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</si>
  <si>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</si>
  <si>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</si>
  <si>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</si>
  <si>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</si>
  <si>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</si>
  <si>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</si>
  <si>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</si>
  <si>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</si>
  <si>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</si>
  <si>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</si>
  <si>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</si>
  <si>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</si>
  <si>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</si>
  <si>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</si>
  <si>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</si>
  <si>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</si>
  <si>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</si>
  <si>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</si>
  <si>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</si>
  <si>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</si>
  <si>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</si>
  <si>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</si>
  <si>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</si>
  <si>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</si>
  <si>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</si>
  <si>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</si>
  <si>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</si>
  <si>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</si>
  <si>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</si>
  <si>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</si>
  <si>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</si>
  <si>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</si>
  <si>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</si>
  <si>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</si>
  <si>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</si>
  <si>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</si>
  <si>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</si>
  <si>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</si>
  <si>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</si>
  <si>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</si>
  <si>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</si>
  <si>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</si>
  <si>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</si>
  <si>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</si>
  <si>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</si>
  <si>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</si>
  <si>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</si>
  <si>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</si>
  <si>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</si>
  <si>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</si>
  <si>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</si>
  <si>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</si>
  <si>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</si>
  <si>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</si>
  <si>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</si>
  <si>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</si>
  <si>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</si>
  <si>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</si>
  <si>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</si>
  <si>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</si>
  <si>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</si>
  <si>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</si>
  <si>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</si>
  <si>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</si>
  <si>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</si>
  <si>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</si>
  <si>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</si>
  <si>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</si>
  <si>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</si>
  <si>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</si>
  <si>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</si>
  <si>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</si>
  <si>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</si>
  <si>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</si>
  <si>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</si>
  <si>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</si>
  <si>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</si>
  <si>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</si>
  <si>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</si>
  <si>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</si>
  <si>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</si>
  <si>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</si>
  <si>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</si>
  <si>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</si>
  <si>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</si>
  <si>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</si>
  <si>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</si>
  <si>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</si>
  <si>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</si>
  <si>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</si>
  <si>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</si>
  <si>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</si>
  <si>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</si>
  <si>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</si>
  <si>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</si>
  <si>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</si>
  <si>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</si>
  <si>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</si>
  <si>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</si>
  <si>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</si>
  <si>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</si>
  <si>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</si>
  <si>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</si>
  <si>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</si>
  <si>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</si>
  <si>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</si>
  <si>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</si>
  <si>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</si>
  <si>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</si>
  <si>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</si>
  <si>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</si>
  <si>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</si>
  <si>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</si>
  <si>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</si>
  <si>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</si>
  <si>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</si>
  <si>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</si>
  <si>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</si>
  <si>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</si>
  <si>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</si>
  <si>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</si>
  <si>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</si>
  <si>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</si>
  <si>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</si>
  <si>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</si>
  <si>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</si>
  <si>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</si>
  <si>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</si>
  <si>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</si>
  <si>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</si>
  <si>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</si>
  <si>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</si>
  <si>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</si>
  <si>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</si>
  <si>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</si>
  <si>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</si>
  <si>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</si>
  <si>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</si>
  <si>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</si>
  <si>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</si>
  <si>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</si>
  <si>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</si>
  <si>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</si>
  <si>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</si>
  <si>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</si>
  <si>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</si>
  <si>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</si>
  <si>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</si>
  <si>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</si>
  <si>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</si>
  <si>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</si>
  <si>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</si>
  <si>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</si>
  <si>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</si>
  <si>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</si>
  <si>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</si>
  <si>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</si>
  <si>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</si>
  <si>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</si>
  <si>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</si>
  <si>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</si>
  <si>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</si>
  <si>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</si>
  <si>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</si>
  <si>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</si>
  <si>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</si>
  <si>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</si>
  <si>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</si>
  <si>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</si>
  <si>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</si>
  <si>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</si>
  <si>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</si>
  <si>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</si>
  <si>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</si>
  <si>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</si>
  <si>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</si>
  <si>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</si>
  <si>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</si>
  <si>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</si>
  <si>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</si>
  <si>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</si>
  <si>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</si>
  <si>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</si>
  <si>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</si>
  <si>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</si>
  <si>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</si>
  <si>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</si>
  <si>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</si>
  <si>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</si>
  <si>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</si>
  <si>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</si>
  <si>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</si>
  <si>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</si>
  <si>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</si>
  <si>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</si>
  <si>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</si>
  <si>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</si>
  <si>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</si>
  <si>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</si>
  <si>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</si>
  <si>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</si>
  <si>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</si>
  <si>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</si>
  <si>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</si>
  <si>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</si>
  <si>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</si>
  <si>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</si>
  <si>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</si>
  <si>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</si>
  <si>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</si>
  <si>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</si>
  <si>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</si>
  <si>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</si>
  <si>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</si>
  <si>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</si>
  <si>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</si>
  <si>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</si>
  <si>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</si>
  <si>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</si>
  <si>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</si>
  <si>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</si>
  <si>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</si>
  <si>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</si>
  <si>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</si>
  <si>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</si>
  <si>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</si>
  <si>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</si>
  <si>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</si>
  <si>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</si>
  <si>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</si>
  <si>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</si>
  <si>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</si>
  <si>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</si>
  <si>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</si>
  <si>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</si>
  <si>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</si>
  <si>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</si>
  <si>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</si>
  <si>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</si>
  <si>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</si>
  <si>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</si>
  <si>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</si>
  <si>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</si>
  <si>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</si>
  <si>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</si>
  <si>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</si>
  <si>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</si>
  <si>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</si>
  <si>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</si>
  <si>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</si>
  <si>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</si>
  <si>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</si>
  <si>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</si>
  <si>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</si>
  <si>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</si>
  <si>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</si>
  <si>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</si>
  <si>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</si>
  <si>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</si>
  <si>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</si>
  <si>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</si>
  <si>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</si>
  <si>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</si>
  <si>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</si>
  <si>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</si>
  <si>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</si>
  <si>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</si>
  <si>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</si>
  <si>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</si>
  <si>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</si>
  <si>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</si>
  <si>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</si>
  <si>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</si>
  <si>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</si>
  <si>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</si>
  <si>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</si>
  <si>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</si>
  <si>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</si>
  <si>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</si>
  <si>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</si>
  <si>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</si>
  <si>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</si>
  <si>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</si>
  <si>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</si>
  <si>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</si>
  <si>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</si>
  <si>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</si>
  <si>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</si>
  <si>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</si>
  <si>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</si>
  <si>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</si>
  <si>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</si>
  <si>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</si>
  <si>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</si>
  <si>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</si>
  <si>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</si>
  <si>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</si>
  <si>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</si>
  <si>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</si>
  <si>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</si>
  <si>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</si>
  <si>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</si>
  <si>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</si>
  <si>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</si>
  <si>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</si>
  <si>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</si>
  <si>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</si>
  <si>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</si>
  <si>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</si>
  <si>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</si>
  <si>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</si>
  <si>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</si>
  <si>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</si>
  <si>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</si>
  <si>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</si>
  <si>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</si>
  <si>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</si>
  <si>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</si>
  <si>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</si>
  <si>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</si>
  <si>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</si>
  <si>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</si>
  <si>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</si>
  <si>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</si>
  <si>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</si>
  <si>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</si>
  <si>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</si>
  <si>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</si>
  <si>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</si>
  <si>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</si>
  <si>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</si>
  <si>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</si>
  <si>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</si>
  <si>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</si>
  <si>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</si>
  <si>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</si>
  <si>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</si>
  <si>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</si>
  <si>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</si>
  <si>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</si>
  <si>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</si>
  <si>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</si>
  <si>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</si>
  <si>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</si>
  <si>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</si>
  <si>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</si>
  <si>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</si>
  <si>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</si>
  <si>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</si>
  <si>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</si>
  <si>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</si>
  <si>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</si>
  <si>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</si>
  <si>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</si>
  <si>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</si>
  <si>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</si>
  <si>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</si>
  <si>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</si>
  <si>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</si>
  <si>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</si>
  <si>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</si>
  <si>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</si>
  <si>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</si>
  <si>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</si>
  <si>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</si>
  <si>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</si>
  <si>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</si>
  <si>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</si>
  <si>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</si>
  <si>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</si>
  <si>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</si>
  <si>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</si>
  <si>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</si>
  <si>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</si>
  <si>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</si>
  <si>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</si>
  <si>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</si>
  <si>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</si>
  <si>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</si>
  <si>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</si>
  <si>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</si>
  <si>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</si>
  <si>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</si>
  <si>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</si>
  <si>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</si>
  <si>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</si>
  <si>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</si>
  <si>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</si>
  <si>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</si>
  <si>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</si>
  <si>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</si>
  <si>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</si>
  <si>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</si>
  <si>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</si>
  <si>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</si>
  <si>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</si>
  <si>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</si>
  <si>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</si>
  <si>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</si>
  <si>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</si>
  <si>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</si>
  <si>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</si>
  <si>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</si>
  <si>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</si>
  <si>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</si>
  <si>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</si>
  <si>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</si>
  <si>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</si>
  <si>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</si>
  <si>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</si>
  <si>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</si>
  <si>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</si>
  <si>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</si>
  <si>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</si>
  <si>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</si>
  <si>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</si>
  <si>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</si>
  <si>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</si>
  <si>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</si>
  <si>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</si>
  <si>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</si>
  <si>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</si>
  <si>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</si>
  <si>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</si>
  <si>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</si>
  <si>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</si>
  <si>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</si>
  <si>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</si>
  <si>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</si>
  <si>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</si>
  <si>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</si>
  <si>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</si>
  <si>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</si>
  <si>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</si>
  <si>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</si>
  <si>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</si>
  <si>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</si>
  <si>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</si>
  <si>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</si>
  <si>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</si>
  <si>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</si>
  <si>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</si>
  <si>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</si>
  <si>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</si>
  <si>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</si>
  <si>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</si>
  <si>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</si>
  <si>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</si>
  <si>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</si>
  <si>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</si>
  <si>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</si>
  <si>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</si>
  <si>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</si>
  <si>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</si>
  <si>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</si>
  <si>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</si>
  <si>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</si>
  <si>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</si>
  <si>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</si>
  <si>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</si>
  <si>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</si>
  <si>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</si>
  <si>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</si>
  <si>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</si>
  <si>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</si>
  <si>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</si>
  <si>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</si>
  <si>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</si>
  <si>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</si>
  <si>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</si>
  <si>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</si>
  <si>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</si>
  <si>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</si>
  <si>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</si>
  <si>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</si>
  <si>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</si>
  <si>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</si>
  <si>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</si>
  <si>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</si>
  <si>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</si>
  <si>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</si>
  <si>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</si>
  <si>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</si>
  <si>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</si>
  <si>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</si>
  <si>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</si>
  <si>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</si>
  <si>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</si>
  <si>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</si>
  <si>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</si>
  <si>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</si>
  <si>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</si>
  <si>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</si>
  <si>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</si>
  <si>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</si>
  <si>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</si>
  <si>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</si>
  <si>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</si>
  <si>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</si>
  <si>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</si>
  <si>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</si>
  <si>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</si>
  <si>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</si>
  <si>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</si>
  <si>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</si>
  <si>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</si>
  <si>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</si>
  <si>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</si>
  <si>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</si>
  <si>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</si>
  <si>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</si>
  <si>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</si>
  <si>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</si>
  <si>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</si>
  <si>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</si>
  <si>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</si>
  <si>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</si>
  <si>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</si>
  <si>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</si>
  <si>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</si>
  <si>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</si>
  <si>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</si>
  <si>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</si>
  <si>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</si>
  <si>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</si>
  <si>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</si>
  <si>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</si>
  <si>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</si>
  <si>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</si>
  <si>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</si>
  <si>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</si>
  <si>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</si>
  <si>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</si>
  <si>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</si>
  <si>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</si>
  <si>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</si>
  <si>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</si>
  <si>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</si>
  <si>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</si>
  <si>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</si>
  <si>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</si>
  <si>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</si>
  <si>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</si>
  <si>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</si>
  <si>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</si>
  <si>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</si>
  <si>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</si>
  <si>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</si>
  <si>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</si>
  <si>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</si>
  <si>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</si>
  <si>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</si>
  <si>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</si>
  <si>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</si>
  <si>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</si>
  <si>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</si>
  <si>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</si>
  <si>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</si>
  <si>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</si>
  <si>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</si>
  <si>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</si>
  <si>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</si>
  <si>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</si>
  <si>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</si>
  <si>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</si>
  <si>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</si>
  <si>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</si>
  <si>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</si>
  <si>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</si>
  <si>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</si>
  <si>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</si>
  <si>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</si>
  <si>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</si>
  <si>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</si>
  <si>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</si>
  <si>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</si>
  <si>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</si>
  <si>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</si>
  <si>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</si>
  <si>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</si>
  <si>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</si>
  <si>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</si>
  <si>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</si>
  <si>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</si>
  <si>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</si>
  <si>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</si>
  <si>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</si>
  <si>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</si>
  <si>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</si>
  <si>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</si>
  <si>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</si>
  <si>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</si>
  <si>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</si>
  <si>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</si>
  <si>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</si>
  <si>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</si>
  <si>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</si>
  <si>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</si>
  <si>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</si>
  <si>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</si>
  <si>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</si>
  <si>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</si>
  <si>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</si>
  <si>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</si>
  <si>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</si>
  <si>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</si>
  <si>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</si>
  <si>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</si>
  <si>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</si>
  <si>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</si>
  <si>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</si>
  <si>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</si>
  <si>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</si>
  <si>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</si>
  <si>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</si>
  <si>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</si>
  <si>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</si>
  <si>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</si>
  <si>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</si>
  <si>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</si>
  <si>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</si>
  <si>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</si>
  <si>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</si>
  <si>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</si>
  <si>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</si>
  <si>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</si>
  <si>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</si>
  <si>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</si>
  <si>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</si>
  <si>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</si>
  <si>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</si>
  <si>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</si>
  <si>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</si>
  <si>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</si>
  <si>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</si>
  <si>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</si>
  <si>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</si>
  <si>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</si>
  <si>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</si>
  <si>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</si>
  <si>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</si>
  <si>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</si>
  <si>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</si>
  <si>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</si>
  <si>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</si>
  <si>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</si>
  <si>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</si>
  <si>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</si>
  <si>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</si>
  <si>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</si>
  <si>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</si>
  <si>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</si>
  <si>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</si>
  <si>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</si>
  <si>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</si>
  <si>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</si>
  <si>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</si>
  <si>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</si>
  <si>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</si>
  <si>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</si>
  <si>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</si>
  <si>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</si>
  <si>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</si>
  <si>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</si>
  <si>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</si>
  <si>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</si>
  <si>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</si>
  <si>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</si>
  <si>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</si>
  <si>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</si>
  <si>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</si>
  <si>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</si>
  <si>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</si>
  <si>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</si>
  <si>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</si>
  <si>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</si>
  <si>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</si>
  <si>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</si>
  <si>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</si>
  <si>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</si>
  <si>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</si>
  <si>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</si>
  <si>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</si>
  <si>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</si>
  <si>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</si>
  <si>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</si>
  <si>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</si>
  <si>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</si>
  <si>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</si>
  <si>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</si>
  <si>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</si>
  <si>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</si>
  <si>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</si>
  <si>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</si>
  <si>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</si>
  <si>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</si>
  <si>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</si>
  <si>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</si>
  <si>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</si>
  <si>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</si>
  <si>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</si>
  <si>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</si>
  <si>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</si>
  <si>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</si>
  <si>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</si>
  <si>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</si>
  <si>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</si>
  <si>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</si>
  <si>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</si>
  <si>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</si>
  <si>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</si>
  <si>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</si>
  <si>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</si>
  <si>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</si>
  <si>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</si>
  <si>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</si>
  <si>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</si>
  <si>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</si>
  <si>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</si>
  <si>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</si>
  <si>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</si>
  <si>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</si>
  <si>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</si>
  <si>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</si>
  <si>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</si>
  <si>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</si>
  <si>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</si>
  <si>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</si>
  <si>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</si>
  <si>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</si>
  <si>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</si>
  <si>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</si>
  <si>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</si>
  <si>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</si>
  <si>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</si>
  <si>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</si>
  <si>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</si>
  <si>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</si>
  <si>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</si>
  <si>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</si>
  <si>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</si>
  <si>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</si>
  <si>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</si>
  <si>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</si>
  <si>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</si>
  <si>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</si>
  <si>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</si>
  <si>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</si>
  <si>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</si>
  <si>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</si>
  <si>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</si>
  <si>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</si>
  <si>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</si>
  <si>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</si>
  <si>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</si>
  <si>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</si>
  <si>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</si>
  <si>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</si>
  <si>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</si>
  <si>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</si>
  <si>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</si>
  <si>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</si>
  <si>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</si>
  <si>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</si>
  <si>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</si>
  <si>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</si>
  <si>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</si>
  <si>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</si>
  <si>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</si>
  <si>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</si>
  <si>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</si>
  <si>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</si>
  <si>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</si>
  <si>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</si>
  <si>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</si>
  <si>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</si>
  <si>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</si>
  <si>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</si>
  <si>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</si>
  <si>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</si>
  <si>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</si>
  <si>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</si>
  <si>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</si>
  <si>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</si>
  <si>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</si>
  <si>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</si>
  <si>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</si>
  <si>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</si>
  <si>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</si>
  <si>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</si>
  <si>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</si>
  <si>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</si>
  <si>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</si>
  <si>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</si>
  <si>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</si>
  <si>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</si>
  <si>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</si>
  <si>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</si>
  <si>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</si>
  <si>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</si>
  <si>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</si>
  <si>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</si>
  <si>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</si>
  <si>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</si>
  <si>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</si>
  <si>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</si>
  <si>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</si>
  <si>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</si>
  <si>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</si>
  <si>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</si>
  <si>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</si>
  <si>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</si>
  <si>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</si>
  <si>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</si>
  <si>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</si>
  <si>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</si>
  <si>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</si>
  <si>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</si>
  <si>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</si>
  <si>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</si>
  <si>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</si>
  <si>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</si>
  <si>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</si>
  <si>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</si>
  <si>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</si>
  <si>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</si>
  <si>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</si>
  <si>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</si>
  <si>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</si>
  <si>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</si>
  <si>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</si>
  <si>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</si>
  <si>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</si>
  <si>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</si>
  <si>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</si>
  <si>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</si>
  <si>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</si>
  <si>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</si>
  <si>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</si>
  <si>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</si>
  <si>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</si>
  <si>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</si>
  <si>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</si>
  <si>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</si>
  <si>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</si>
  <si>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</si>
  <si>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</si>
  <si>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</si>
  <si>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</si>
  <si>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</si>
  <si>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</si>
  <si>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</si>
  <si>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</si>
  <si>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</si>
  <si>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</si>
  <si>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</si>
  <si>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</si>
  <si>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</si>
  <si>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</si>
  <si>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</si>
  <si>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</si>
  <si>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</si>
  <si>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</si>
  <si>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</si>
  <si>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</si>
  <si>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</si>
  <si>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</si>
  <si>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</si>
  <si>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</si>
  <si>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</si>
  <si>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</si>
  <si>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</si>
  <si>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</si>
  <si>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</si>
  <si>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</si>
  <si>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</si>
  <si>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</si>
  <si>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</si>
  <si>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</si>
  <si>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</si>
  <si>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</si>
  <si>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</si>
  <si>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</si>
  <si>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</si>
  <si>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</si>
  <si>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</si>
  <si>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</si>
  <si>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</si>
  <si>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</si>
  <si>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</si>
  <si>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</si>
  <si>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</si>
  <si>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</si>
  <si>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</si>
  <si>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</si>
  <si>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</si>
  <si>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</si>
  <si>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</si>
  <si>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</si>
  <si>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</si>
  <si>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</si>
  <si>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</si>
  <si>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</si>
  <si>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</si>
  <si>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</si>
  <si>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</si>
  <si>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</si>
  <si>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</si>
  <si>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</si>
  <si>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</si>
  <si>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</si>
  <si>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</si>
  <si>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</si>
  <si>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</si>
  <si>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</si>
  <si>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</si>
  <si>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</si>
  <si>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</si>
  <si>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</si>
  <si>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</si>
  <si>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</si>
  <si>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</si>
  <si>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</si>
  <si>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</si>
  <si>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</si>
  <si>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</si>
  <si>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</si>
  <si>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</si>
  <si>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</si>
  <si>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</si>
  <si>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</si>
  <si>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</si>
  <si>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</si>
  <si>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</si>
  <si>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</si>
  <si>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</si>
  <si>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</si>
  <si>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</si>
  <si>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</si>
  <si>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</si>
  <si>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</si>
  <si>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</si>
  <si>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</si>
  <si>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</si>
  <si>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</si>
  <si>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</si>
  <si>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</si>
  <si>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</si>
  <si>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</si>
  <si>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</si>
  <si>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</si>
  <si>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</si>
  <si>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</si>
  <si>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</si>
  <si>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</si>
  <si>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</si>
  <si>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</si>
  <si>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</si>
  <si>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</si>
  <si>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</si>
  <si>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</si>
  <si>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</si>
  <si>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</si>
  <si>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</si>
  <si>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</si>
  <si>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</si>
  <si>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</si>
  <si>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</si>
  <si>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</si>
  <si>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</si>
  <si>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</si>
  <si>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</si>
  <si>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</si>
  <si>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</si>
  <si>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</si>
  <si>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</si>
  <si>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</si>
  <si>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</si>
  <si>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</si>
  <si>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</si>
  <si>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</si>
  <si>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</si>
  <si>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</si>
  <si>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</si>
  <si>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</si>
  <si>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</si>
  <si>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</si>
  <si>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</si>
  <si>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</si>
  <si>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</si>
  <si>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</si>
  <si>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</si>
  <si>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</si>
  <si>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</si>
  <si>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</si>
  <si>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</si>
  <si>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</si>
  <si>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</si>
  <si>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</si>
  <si>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</si>
  <si>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</si>
  <si>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</si>
  <si>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</si>
  <si>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</si>
  <si>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</si>
  <si>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</si>
  <si>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</si>
  <si>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</si>
  <si>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</si>
  <si>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</si>
  <si>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</si>
  <si>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</si>
  <si>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</si>
  <si>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</si>
  <si>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</si>
  <si>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</si>
  <si>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</si>
  <si>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</si>
  <si>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</si>
  <si>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</si>
  <si>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</si>
  <si>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</si>
  <si>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</si>
  <si>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</si>
  <si>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</si>
  <si>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</si>
  <si>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</si>
  <si>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</si>
  <si>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</si>
  <si>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</si>
  <si>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</si>
  <si>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</si>
  <si>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</si>
  <si>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</si>
  <si>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</si>
  <si>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</si>
  <si>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</si>
  <si>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</si>
  <si>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</si>
  <si>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</si>
  <si>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</si>
  <si>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</si>
  <si>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</si>
  <si>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</si>
  <si>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</si>
  <si>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</si>
  <si>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</si>
  <si>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</si>
  <si>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</si>
  <si>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</si>
  <si>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</si>
  <si>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</si>
  <si>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</si>
  <si>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</si>
  <si>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</si>
  <si>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</si>
  <si>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</si>
  <si>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</si>
  <si>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</si>
  <si>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</si>
  <si>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</si>
  <si>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</si>
  <si>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</si>
  <si>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</si>
  <si>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</si>
  <si>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</si>
  <si>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</si>
  <si>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</si>
  <si>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</si>
  <si>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</si>
  <si>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</si>
  <si>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</si>
  <si>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</si>
  <si>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</si>
  <si>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</si>
  <si>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</si>
  <si>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</si>
  <si>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</si>
  <si>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</si>
  <si>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</si>
  <si>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</si>
  <si>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</si>
  <si>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</si>
  <si>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</si>
  <si>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</si>
  <si>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</si>
  <si>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</si>
  <si>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</si>
  <si>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</si>
  <si>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</si>
  <si>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</si>
  <si>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</si>
  <si>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</si>
  <si>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</si>
  <si>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</si>
  <si>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</si>
  <si>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</si>
  <si>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</si>
  <si>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</si>
  <si>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</si>
  <si>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</si>
  <si>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</si>
  <si>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</si>
  <si>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</si>
  <si>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</si>
  <si>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</si>
  <si>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</si>
  <si>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</si>
  <si>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</si>
  <si>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</si>
  <si>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</si>
  <si>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</si>
  <si>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</si>
  <si>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</si>
  <si>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</si>
  <si>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</si>
  <si>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</si>
  <si>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</si>
  <si>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</si>
  <si>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</si>
  <si>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</si>
  <si>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</si>
  <si>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</si>
  <si>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</si>
  <si>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</si>
  <si>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</si>
  <si>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</si>
  <si>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</si>
  <si>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</si>
  <si>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</si>
  <si>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</si>
  <si>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</si>
  <si>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</si>
  <si>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</si>
  <si>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</si>
  <si>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</si>
  <si>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</si>
  <si>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</si>
  <si>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</si>
  <si>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</si>
  <si>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</si>
  <si>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</si>
  <si>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</si>
  <si>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</si>
  <si>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</si>
  <si>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</si>
  <si>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</si>
  <si>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</si>
  <si>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</si>
  <si>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</si>
  <si>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</si>
  <si>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</si>
  <si>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</si>
  <si>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</si>
  <si>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</si>
  <si>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</si>
  <si>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</si>
  <si>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</si>
  <si>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</si>
  <si>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</si>
  <si>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</si>
  <si>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</si>
  <si>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</si>
  <si>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</si>
  <si>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</si>
  <si>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</si>
  <si>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</si>
  <si>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</si>
  <si>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</si>
  <si>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</si>
  <si>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</si>
  <si>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</si>
  <si>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</si>
  <si>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</si>
  <si>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</si>
  <si>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</si>
  <si>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</si>
  <si>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</si>
  <si>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</si>
  <si>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</si>
  <si>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</si>
  <si>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</si>
  <si>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</si>
  <si>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</si>
  <si>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</si>
  <si>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</si>
  <si>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</si>
  <si>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</si>
  <si>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</si>
  <si>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</si>
  <si>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</si>
  <si>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</si>
  <si>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</si>
  <si>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</si>
  <si>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</si>
  <si>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</si>
  <si>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</si>
  <si>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</si>
  <si>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</si>
  <si>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</si>
  <si>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</si>
  <si>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</si>
  <si>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</si>
  <si>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</si>
  <si>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</si>
  <si>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</si>
  <si>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</si>
  <si>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</si>
  <si>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</si>
  <si>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</si>
  <si>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</si>
  <si>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</si>
  <si>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</si>
  <si>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</si>
  <si>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</si>
  <si>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</si>
  <si>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</si>
  <si>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</si>
  <si>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</si>
  <si>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</si>
  <si>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</si>
  <si>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</si>
  <si>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</si>
  <si>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</si>
  <si>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</si>
  <si>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</si>
  <si>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</si>
  <si>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</si>
  <si>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</si>
  <si>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</si>
  <si>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</si>
  <si>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</si>
  <si>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</si>
  <si>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</si>
  <si>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</si>
  <si>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</si>
  <si>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</si>
  <si>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</si>
  <si>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</si>
  <si>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</si>
  <si>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</si>
  <si>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</si>
  <si>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</si>
  <si>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</si>
  <si>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</si>
  <si>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</si>
  <si>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</si>
  <si>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</si>
  <si>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</si>
  <si>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</si>
  <si>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</si>
  <si>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</si>
  <si>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</si>
  <si>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</si>
  <si>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</si>
  <si>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</si>
  <si>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</si>
  <si>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</si>
  <si>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</si>
  <si>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</si>
  <si>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</si>
  <si>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</si>
  <si>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</si>
  <si>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</si>
  <si>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</si>
  <si>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</si>
  <si>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</si>
  <si>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</si>
  <si>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</si>
  <si>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</si>
  <si>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</si>
  <si>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</si>
  <si>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</si>
  <si>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</si>
  <si>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</si>
  <si>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</si>
  <si>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</si>
  <si>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</si>
  <si>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</si>
  <si>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</si>
  <si>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</si>
  <si>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</si>
  <si>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</si>
  <si>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</si>
  <si>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</si>
  <si>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</si>
  <si>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</si>
  <si>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</si>
  <si>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</si>
  <si>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</si>
  <si>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</si>
  <si>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</si>
  <si>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</si>
  <si>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</si>
  <si>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</si>
  <si>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</si>
  <si>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</si>
  <si>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</si>
  <si>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</si>
  <si>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</si>
  <si>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</si>
  <si>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</si>
  <si>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</si>
  <si>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</si>
  <si>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</si>
  <si>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</si>
  <si>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</si>
  <si>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</si>
  <si>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</si>
  <si>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</si>
  <si>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</si>
  <si>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</si>
  <si>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</si>
  <si>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</si>
  <si>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</si>
  <si>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</si>
  <si>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</si>
  <si>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</si>
  <si>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</si>
  <si>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</si>
  <si>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</si>
  <si>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</si>
  <si>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</si>
  <si>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</si>
  <si>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</si>
  <si>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</si>
  <si>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</si>
  <si>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</si>
  <si>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</si>
  <si>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</si>
  <si>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</si>
  <si>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</si>
  <si>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</si>
  <si>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</si>
  <si>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</si>
  <si>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</si>
  <si>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</si>
  <si>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</si>
  <si>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</si>
  <si>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</si>
  <si>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</si>
  <si>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</si>
  <si>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</si>
  <si>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</si>
  <si>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</si>
  <si>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</si>
  <si>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</si>
  <si>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</si>
  <si>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</si>
  <si>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</si>
  <si>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</si>
  <si>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</si>
  <si>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</si>
  <si>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</si>
  <si>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</si>
  <si>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</si>
  <si>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</si>
  <si>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</si>
  <si>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</si>
  <si>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</si>
  <si>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</si>
  <si>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</si>
  <si>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</si>
  <si>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</si>
  <si>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</si>
  <si>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</si>
  <si>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</si>
  <si>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</si>
  <si>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</si>
  <si>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</si>
  <si>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</si>
  <si>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</si>
  <si>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</si>
  <si>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</si>
  <si>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</si>
  <si>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</si>
  <si>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</si>
  <si>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</si>
  <si>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</si>
  <si>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</si>
  <si>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</si>
  <si>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</si>
  <si>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</si>
  <si>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</si>
  <si>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</si>
  <si>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</si>
  <si>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</si>
  <si>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</si>
  <si>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</si>
  <si>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</si>
  <si>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</si>
  <si>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</si>
  <si>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</si>
  <si>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</si>
  <si>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</si>
  <si>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</si>
  <si>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</si>
  <si>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</si>
  <si>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</si>
  <si>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</si>
  <si>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</si>
  <si>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</si>
  <si>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</si>
  <si>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</si>
  <si>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</si>
  <si>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</si>
  <si>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</si>
  <si>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</si>
  <si>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</si>
  <si>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</si>
  <si>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</si>
  <si>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</si>
  <si>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</si>
  <si>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</si>
  <si>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</si>
  <si>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</si>
  <si>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</si>
  <si>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</si>
  <si>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</si>
  <si>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</si>
  <si>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</si>
  <si>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</si>
  <si>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</si>
  <si>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</si>
  <si>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</si>
  <si>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</si>
  <si>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</si>
  <si>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</si>
  <si>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</si>
  <si>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</si>
  <si>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</si>
  <si>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</si>
  <si>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</si>
  <si>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</si>
  <si>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</si>
  <si>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</si>
  <si>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</si>
  <si>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</si>
  <si>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</si>
  <si>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</si>
  <si>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</si>
  <si>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</si>
  <si>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</si>
  <si>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</si>
  <si>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</si>
  <si>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</si>
  <si>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</si>
  <si>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</si>
  <si>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</si>
  <si>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</si>
  <si>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</si>
  <si>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</si>
  <si>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</si>
  <si>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</si>
  <si>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</si>
  <si>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</si>
  <si>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</si>
  <si>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</si>
  <si>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</si>
  <si>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</si>
  <si>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</si>
  <si>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</si>
  <si>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</si>
  <si>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</si>
  <si>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</si>
  <si>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</si>
  <si>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</si>
  <si>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</si>
  <si>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</si>
  <si>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</si>
  <si>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</si>
  <si>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</si>
  <si>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</si>
  <si>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</si>
  <si>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</si>
  <si>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</si>
  <si>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</si>
  <si>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</si>
  <si>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</si>
  <si>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</si>
  <si>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</si>
  <si>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</si>
  <si>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</si>
  <si>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</si>
  <si>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</si>
  <si>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</si>
  <si>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</si>
  <si>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</si>
  <si>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</si>
  <si>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</si>
  <si>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</si>
  <si>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</si>
  <si>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</si>
  <si>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</si>
  <si>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</si>
  <si>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</si>
  <si>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</si>
  <si>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</si>
  <si>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</si>
  <si>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</si>
  <si>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</si>
  <si>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</si>
  <si>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</si>
  <si>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</si>
  <si>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</si>
  <si>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</si>
  <si>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</si>
  <si>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</si>
  <si>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</si>
  <si>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</si>
  <si>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</si>
  <si>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</si>
  <si>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</si>
  <si>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</si>
  <si>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</si>
  <si>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</si>
  <si>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</si>
  <si>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</si>
  <si>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</si>
  <si>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</si>
  <si>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</si>
  <si>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</si>
  <si>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</si>
  <si>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</si>
  <si>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</si>
  <si>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</si>
  <si>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</si>
  <si>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</si>
  <si>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</si>
  <si>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</si>
  <si>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</si>
  <si>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</si>
  <si>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</si>
  <si>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</si>
  <si>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</si>
  <si>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</si>
  <si>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</si>
  <si>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</si>
  <si>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</si>
  <si>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</si>
  <si>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</si>
  <si>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</si>
  <si>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</si>
  <si>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</si>
  <si>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</si>
  <si>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</si>
  <si>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</si>
  <si>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</si>
  <si>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</si>
  <si>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</si>
  <si>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</si>
  <si>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</si>
  <si>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</si>
  <si>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</si>
  <si>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</si>
  <si>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</si>
  <si>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</si>
  <si>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</si>
  <si>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</si>
  <si>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</si>
  <si>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</si>
  <si>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</si>
  <si>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</si>
  <si>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</si>
  <si>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</si>
  <si>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</si>
  <si>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</si>
  <si>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</si>
  <si>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</si>
  <si>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</si>
  <si>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</si>
  <si>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</si>
  <si>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</si>
  <si>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</si>
  <si>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</si>
  <si>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</si>
  <si>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</si>
  <si>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</si>
  <si>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</si>
  <si>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</si>
  <si>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</si>
  <si>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</si>
  <si>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</si>
  <si>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</si>
  <si>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</si>
  <si>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</si>
  <si>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</si>
  <si>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</si>
  <si>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</si>
  <si>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</si>
  <si>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</si>
  <si>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</si>
  <si>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</si>
  <si>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</si>
  <si>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</si>
  <si>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</si>
  <si>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</si>
  <si>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</si>
  <si>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</si>
  <si>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</si>
  <si>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</si>
  <si>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</si>
  <si>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</si>
  <si>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</si>
  <si>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</si>
  <si>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</si>
  <si>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</si>
  <si>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</si>
  <si>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</si>
  <si>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</si>
  <si>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</si>
  <si>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</si>
  <si>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</si>
  <si>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</si>
  <si>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</si>
  <si>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</si>
  <si>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</si>
  <si>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</si>
  <si>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</si>
  <si>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</si>
  <si>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</si>
  <si>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</si>
  <si>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</si>
  <si>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</si>
  <si>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</si>
  <si>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</si>
  <si>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</si>
  <si>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</si>
  <si>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</si>
  <si>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</si>
  <si>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</si>
  <si>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</si>
  <si>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</si>
  <si>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</si>
  <si>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</si>
  <si>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</si>
  <si>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</si>
  <si>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</si>
  <si>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</si>
  <si>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</si>
  <si>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</si>
  <si>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</si>
  <si>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</si>
  <si>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</si>
  <si>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</si>
  <si>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</si>
  <si>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</si>
  <si>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</si>
  <si>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</si>
  <si>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</si>
  <si>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</si>
  <si>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</si>
  <si>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</si>
  <si>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</si>
  <si>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</si>
  <si>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</si>
  <si>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</si>
  <si>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</si>
  <si>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</si>
  <si>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</si>
  <si>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</si>
  <si>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</si>
  <si>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</si>
  <si>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</si>
  <si>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</si>
  <si>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</si>
  <si>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</si>
  <si>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</si>
  <si>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</si>
  <si>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</si>
  <si>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</si>
  <si>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</si>
  <si>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</si>
  <si>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</si>
  <si>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</si>
  <si>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</si>
  <si>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</si>
  <si>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</si>
  <si>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</si>
  <si>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</si>
  <si>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</si>
  <si>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</si>
  <si>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</si>
  <si>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</si>
  <si>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</si>
  <si>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</si>
  <si>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</si>
  <si>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</si>
  <si>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</si>
  <si>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</si>
  <si>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</si>
  <si>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</si>
  <si>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</si>
  <si>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</si>
  <si>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</si>
  <si>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</si>
  <si>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</si>
  <si>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</si>
  <si>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</si>
  <si>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</si>
  <si>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</si>
  <si>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</si>
  <si>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</si>
  <si>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</si>
  <si>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</si>
  <si>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</si>
  <si>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</si>
  <si>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</si>
  <si>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</si>
  <si>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</si>
  <si>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</si>
  <si>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</si>
  <si>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</si>
  <si>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</si>
  <si>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</si>
  <si>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</si>
  <si>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</si>
  <si>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</si>
  <si>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</si>
  <si>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</si>
  <si>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</si>
  <si>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</si>
  <si>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</si>
  <si>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</si>
  <si>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</si>
  <si>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</si>
  <si>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</si>
  <si>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</si>
  <si>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</si>
  <si>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</si>
  <si>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</si>
  <si>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</si>
  <si>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</si>
  <si>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</si>
  <si>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</si>
  <si>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</si>
  <si>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</si>
  <si>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</si>
  <si>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</si>
  <si>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</si>
  <si>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</si>
  <si>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</si>
  <si>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</si>
  <si>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</si>
  <si>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</si>
  <si>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</si>
  <si>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</si>
  <si>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</si>
  <si>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</si>
  <si>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</si>
  <si>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</si>
  <si>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</si>
  <si>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</si>
  <si>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</si>
  <si>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</si>
  <si>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</si>
  <si>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</si>
  <si>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</si>
  <si>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</si>
  <si>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</si>
  <si>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</si>
  <si>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</si>
  <si>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</si>
  <si>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</si>
  <si>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</si>
  <si>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</si>
  <si>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</si>
  <si>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</si>
  <si>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</si>
  <si>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</si>
  <si>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</si>
  <si>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</si>
  <si>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</si>
  <si>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</si>
  <si>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</si>
  <si>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</si>
  <si>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</si>
  <si>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</si>
  <si>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</si>
  <si>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</si>
  <si>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</si>
  <si>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</si>
  <si>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</si>
  <si>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</si>
  <si>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</si>
  <si>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</si>
  <si>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</si>
  <si>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</si>
  <si>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</si>
  <si>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</si>
  <si>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</si>
  <si>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</si>
  <si>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</si>
  <si>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</si>
  <si>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</si>
  <si>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</si>
  <si>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</si>
  <si>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</si>
  <si>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</si>
  <si>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</si>
  <si>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</si>
  <si>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</si>
  <si>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</si>
  <si>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</si>
  <si>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</si>
  <si>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</si>
  <si>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</si>
  <si>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</si>
  <si>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</si>
  <si>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</si>
  <si>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</si>
  <si>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</si>
  <si>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</si>
  <si>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</si>
  <si>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</si>
  <si>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</si>
  <si>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</si>
  <si>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</si>
  <si>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</si>
  <si>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</si>
  <si>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</si>
  <si>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</si>
  <si>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</si>
  <si>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</si>
  <si>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</si>
  <si>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</si>
  <si>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</si>
  <si>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</si>
  <si>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</si>
  <si>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</si>
  <si>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</si>
  <si>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</si>
  <si>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</si>
  <si>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</si>
  <si>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</si>
  <si>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</si>
  <si>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</si>
  <si>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</si>
  <si>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</si>
  <si>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</si>
  <si>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</si>
  <si>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</si>
  <si>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</si>
  <si>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</si>
  <si>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</si>
  <si>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</si>
  <si>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</si>
  <si>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</si>
  <si>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</si>
  <si>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</si>
  <si>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</si>
  <si>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</si>
  <si>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</si>
  <si>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</si>
  <si>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</si>
  <si>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</si>
  <si>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</si>
  <si>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</si>
  <si>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</si>
  <si>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</si>
  <si>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</si>
  <si>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</si>
  <si>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</si>
  <si>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</si>
  <si>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</si>
  <si>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</si>
  <si>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</si>
  <si>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</si>
  <si>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</si>
  <si>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</si>
  <si>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</si>
  <si>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</si>
  <si>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</si>
  <si>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</si>
  <si>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</si>
  <si>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</si>
  <si>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</si>
  <si>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</si>
  <si>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</si>
  <si>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</si>
  <si>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</si>
  <si>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</si>
  <si>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</si>
  <si>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</si>
  <si>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</si>
  <si>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</si>
  <si>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</si>
  <si>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</si>
  <si>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</si>
  <si>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</si>
  <si>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</si>
  <si>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</si>
  <si>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</si>
  <si>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</si>
  <si>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</si>
  <si>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</si>
  <si>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</si>
  <si>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</si>
  <si>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</si>
  <si>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</si>
  <si>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</si>
  <si>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</si>
  <si>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</si>
  <si>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</si>
  <si>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</si>
  <si>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</si>
  <si>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</si>
  <si>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</si>
  <si>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</si>
  <si>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</si>
  <si>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</si>
  <si>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</si>
  <si>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</si>
  <si>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</si>
  <si>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</si>
  <si>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</si>
  <si>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</si>
  <si>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</si>
  <si>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</si>
  <si>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</si>
  <si>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</si>
  <si>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</si>
  <si>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</si>
  <si>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</si>
  <si>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</si>
  <si>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</si>
  <si>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</si>
  <si>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</si>
  <si>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</si>
  <si>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</si>
  <si>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</si>
  <si>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</si>
  <si>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</si>
  <si>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</si>
  <si>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</si>
  <si>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</si>
  <si>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</si>
  <si>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</si>
  <si>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</si>
  <si>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</si>
  <si>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</si>
  <si>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</si>
  <si>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</si>
  <si>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</si>
  <si>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</si>
  <si>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</si>
  <si>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</si>
  <si>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</si>
  <si>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</si>
  <si>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</si>
  <si>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</si>
  <si>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</si>
  <si>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</si>
  <si>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</si>
  <si>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</si>
  <si>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</si>
  <si>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</si>
  <si>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</si>
  <si>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</si>
  <si>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</si>
  <si>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</si>
  <si>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</si>
  <si>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</si>
  <si>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</si>
  <si>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</si>
  <si>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</si>
  <si>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</si>
  <si>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</si>
  <si>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</si>
  <si>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</si>
  <si>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</si>
  <si>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</si>
  <si>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</si>
  <si>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</si>
  <si>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</si>
  <si>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</si>
  <si>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</si>
  <si>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</si>
  <si>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</si>
  <si>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</si>
  <si>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</si>
  <si>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</si>
  <si>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</si>
  <si>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</si>
  <si>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</si>
  <si>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</si>
  <si>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</si>
  <si>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</si>
  <si>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</si>
  <si>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</si>
  <si>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</si>
  <si>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</si>
  <si>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</si>
  <si>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</si>
  <si>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</si>
  <si>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</si>
  <si>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</si>
  <si>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</si>
  <si>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</si>
  <si>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</si>
  <si>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</si>
  <si>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</si>
  <si>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</si>
  <si>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</si>
  <si>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</si>
  <si>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</si>
  <si>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</si>
  <si>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</si>
  <si>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</si>
  <si>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</si>
  <si>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</si>
  <si>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</si>
  <si>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</si>
  <si>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</si>
  <si>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</si>
  <si>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</si>
  <si>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</si>
  <si>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</si>
  <si>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</si>
  <si>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</si>
  <si>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</si>
  <si>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</si>
  <si>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</si>
  <si>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</si>
  <si>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</si>
  <si>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</si>
  <si>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</si>
  <si>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</si>
  <si>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</si>
  <si>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</si>
  <si>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</si>
  <si>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</si>
  <si>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</si>
  <si>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</si>
  <si>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</si>
  <si>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</si>
  <si>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</si>
  <si>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</si>
  <si>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</si>
  <si>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</si>
  <si>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</si>
  <si>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</si>
  <si>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</si>
  <si>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</si>
  <si>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</si>
  <si>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</si>
  <si>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</si>
  <si>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</si>
  <si>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</si>
  <si>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</si>
  <si>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</si>
  <si>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</si>
  <si>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</si>
  <si>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</si>
  <si>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</si>
  <si>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</si>
  <si>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</si>
  <si>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</si>
  <si>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</si>
  <si>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</si>
  <si>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</si>
  <si>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</si>
  <si>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</si>
  <si>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</si>
  <si>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</si>
  <si>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</si>
  <si>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</si>
  <si>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</si>
  <si>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</si>
  <si>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</si>
  <si>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</si>
  <si>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</si>
  <si>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</si>
  <si>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</si>
  <si>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</si>
  <si>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</si>
  <si>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</si>
  <si>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</si>
  <si>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</si>
  <si>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</si>
  <si>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</si>
  <si>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</si>
  <si>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</si>
  <si>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</si>
  <si>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</si>
  <si>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</si>
  <si>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</si>
  <si>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</si>
  <si>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</si>
  <si>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</si>
  <si>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</si>
  <si>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</si>
  <si>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</si>
  <si>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</si>
  <si>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</si>
  <si>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</si>
  <si>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</si>
  <si>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</si>
  <si>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</si>
  <si>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</si>
  <si>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</si>
  <si>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</si>
  <si>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</si>
  <si>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</si>
  <si>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</si>
  <si>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</si>
  <si>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</si>
  <si>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</si>
  <si>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</si>
  <si>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</si>
  <si>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</si>
  <si>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</si>
  <si>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</si>
  <si>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</si>
  <si>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</si>
  <si>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</si>
  <si>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</si>
  <si>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</si>
  <si>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</si>
  <si>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</si>
  <si>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</si>
  <si>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</si>
  <si>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</si>
  <si>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</si>
  <si>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</si>
  <si>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</si>
  <si>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</si>
  <si>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</si>
  <si>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</si>
  <si>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</si>
  <si>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</si>
  <si>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</si>
  <si>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</si>
  <si>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</si>
  <si>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</si>
  <si>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</si>
  <si>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</si>
  <si>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</si>
  <si>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</si>
  <si>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</si>
  <si>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</si>
  <si>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</si>
  <si>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</si>
  <si>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</si>
  <si>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</si>
  <si>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</si>
  <si>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</si>
  <si>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</si>
  <si>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</si>
  <si>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</si>
  <si>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</si>
  <si>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</si>
  <si>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</si>
  <si>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</si>
  <si>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</si>
  <si>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</si>
  <si>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</si>
  <si>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</si>
  <si>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</si>
  <si>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</si>
  <si>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</si>
  <si>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</si>
  <si>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</si>
  <si>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</si>
  <si>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</si>
  <si>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</si>
  <si>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</si>
  <si>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</si>
  <si>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</si>
  <si>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</si>
  <si>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</si>
  <si>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</si>
  <si>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</si>
  <si>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</si>
  <si>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</si>
  <si>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</si>
  <si>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</si>
  <si>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</si>
  <si>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</si>
  <si>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</si>
  <si>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</si>
  <si>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</si>
  <si>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</si>
  <si>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</si>
  <si>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</si>
  <si>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</si>
  <si>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</si>
  <si>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</si>
  <si>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</si>
  <si>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</si>
  <si>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</si>
  <si>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</si>
  <si>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</si>
  <si>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</si>
  <si>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</si>
  <si>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</si>
  <si>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</si>
  <si>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</si>
  <si>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</si>
  <si>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</si>
  <si>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</si>
  <si>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</si>
  <si>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</si>
  <si>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</si>
  <si>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</si>
  <si>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</si>
  <si>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</si>
  <si>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</si>
  <si>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</si>
  <si>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</si>
  <si>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</si>
  <si>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</si>
  <si>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</si>
  <si>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</si>
  <si>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</si>
  <si>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</si>
  <si>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</si>
  <si>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</si>
  <si>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</si>
  <si>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</si>
  <si>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</si>
  <si>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</si>
  <si>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</si>
  <si>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</si>
  <si>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</si>
  <si>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</si>
  <si>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</si>
  <si>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</si>
  <si>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</si>
  <si>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</si>
  <si>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</si>
  <si>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</si>
  <si>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</si>
  <si>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</si>
  <si>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</si>
  <si>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</si>
  <si>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</si>
  <si>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</si>
  <si>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</si>
  <si>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</si>
  <si>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</si>
  <si>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</si>
  <si>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</si>
  <si>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</si>
  <si>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</si>
  <si>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</si>
  <si>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</si>
  <si>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</si>
  <si>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</si>
  <si>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</si>
  <si>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</si>
  <si>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</si>
  <si>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</si>
  <si>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</si>
  <si>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</si>
  <si>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</si>
  <si>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</si>
  <si>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</si>
  <si>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</si>
  <si>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</si>
  <si>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</si>
  <si>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</si>
  <si>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</si>
  <si>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</si>
  <si>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</si>
  <si>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</si>
  <si>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</si>
  <si>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</si>
  <si>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</si>
  <si>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</si>
  <si>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</si>
  <si>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</si>
  <si>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</si>
  <si>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</si>
  <si>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</si>
  <si>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</si>
  <si>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</si>
  <si>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</si>
  <si>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</si>
  <si>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</si>
  <si>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</si>
  <si>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</si>
  <si>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</si>
  <si>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</si>
  <si>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</si>
  <si>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</si>
  <si>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</si>
  <si>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</si>
  <si>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</si>
  <si>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</si>
  <si>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</si>
  <si>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</si>
  <si>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</si>
  <si>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</si>
  <si>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</si>
  <si>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</si>
  <si>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</si>
  <si>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</si>
  <si>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</si>
  <si>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</si>
  <si>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</si>
  <si>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</si>
  <si>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</si>
  <si>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</si>
  <si>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</si>
  <si>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</si>
  <si>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</si>
  <si>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</si>
  <si>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</si>
  <si>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</si>
  <si>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</si>
  <si>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</si>
  <si>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</si>
  <si>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</si>
  <si>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</si>
  <si>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</si>
  <si>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</si>
  <si>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</si>
  <si>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</si>
  <si>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</si>
  <si>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</si>
  <si>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</si>
  <si>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</si>
  <si>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</si>
  <si>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</si>
  <si>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</si>
  <si>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</si>
  <si>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</si>
  <si>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</si>
  <si>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</si>
  <si>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</si>
  <si>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</si>
  <si>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</si>
  <si>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</si>
  <si>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</si>
  <si>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</si>
  <si>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</si>
  <si>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</si>
  <si>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</si>
  <si>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</si>
  <si>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</si>
  <si>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</si>
  <si>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</si>
  <si>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</si>
  <si>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</si>
  <si>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</si>
  <si>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</si>
  <si>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</si>
  <si>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</si>
  <si>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</si>
  <si>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</si>
  <si>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</si>
  <si>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</si>
  <si>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</si>
  <si>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</si>
  <si>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</si>
  <si>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</si>
  <si>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</si>
  <si>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</si>
  <si>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</si>
  <si>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</si>
  <si>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</si>
  <si>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</si>
  <si>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</si>
  <si>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</si>
  <si>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</si>
  <si>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</si>
  <si>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</si>
  <si>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</si>
  <si>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</si>
  <si>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</si>
  <si>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</si>
  <si>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</si>
  <si>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</si>
  <si>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</si>
  <si>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</si>
  <si>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</si>
  <si>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</si>
  <si>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</si>
  <si>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</si>
  <si>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</si>
  <si>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</si>
  <si>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</si>
  <si>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</si>
  <si>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</si>
  <si>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</si>
  <si>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</si>
  <si>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</si>
  <si>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</si>
  <si>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</si>
  <si>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</si>
  <si>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</si>
  <si>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</si>
  <si>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</si>
  <si>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</si>
  <si>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</si>
  <si>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</si>
  <si>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</si>
  <si>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</si>
  <si>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</si>
  <si>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</si>
  <si>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</si>
  <si>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</si>
  <si>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</si>
  <si>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</si>
  <si>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</si>
  <si>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</si>
  <si>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</si>
  <si>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</si>
  <si>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</si>
  <si>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</si>
  <si>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</si>
  <si>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</si>
  <si>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</si>
  <si>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</si>
  <si>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</si>
  <si>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</si>
  <si>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</si>
  <si>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</si>
  <si>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</si>
  <si>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</si>
  <si>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</si>
  <si>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</si>
  <si>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</si>
  <si>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</si>
  <si>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</si>
  <si>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</si>
  <si>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</si>
  <si>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</si>
  <si>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</si>
  <si>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</si>
  <si>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</si>
  <si>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</si>
  <si>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</si>
  <si>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</si>
  <si>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</si>
  <si>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</si>
  <si>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</si>
  <si>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</si>
  <si>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</si>
  <si>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</si>
  <si>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</si>
  <si>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</si>
  <si>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</si>
  <si>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</si>
  <si>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</si>
  <si>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</si>
  <si>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</si>
  <si>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</si>
  <si>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</si>
  <si>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</si>
  <si>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</si>
  <si>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</si>
  <si>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</si>
  <si>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</si>
  <si>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</si>
  <si>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</si>
  <si>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</si>
  <si>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</si>
  <si>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</si>
  <si>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</si>
  <si>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</si>
  <si>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</si>
  <si>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</si>
  <si>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</si>
  <si>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</si>
  <si>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</si>
  <si>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</si>
  <si>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</si>
  <si>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</si>
  <si>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</si>
  <si>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</si>
  <si>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</si>
  <si>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</si>
  <si>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</si>
  <si>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</si>
  <si>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</si>
  <si>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</si>
  <si>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</si>
  <si>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</si>
  <si>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</si>
  <si>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</si>
  <si>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</si>
  <si>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</si>
  <si>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</si>
  <si>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</si>
  <si>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</si>
  <si>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</si>
  <si>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</si>
  <si>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</si>
  <si>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</si>
  <si>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</si>
  <si>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</si>
  <si>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</si>
  <si>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</si>
  <si>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</si>
  <si>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</si>
  <si>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</si>
  <si>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</si>
  <si>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</si>
  <si>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</si>
  <si>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</si>
  <si>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</si>
  <si>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</si>
  <si>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</si>
  <si>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</si>
  <si>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</si>
  <si>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</si>
  <si>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</si>
  <si>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</si>
  <si>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</si>
  <si>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</si>
  <si>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</si>
  <si>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</si>
  <si>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</si>
  <si>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</si>
  <si>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</si>
  <si>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</si>
  <si>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</si>
  <si>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</si>
  <si>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</si>
  <si>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</si>
  <si>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</si>
  <si>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</si>
  <si>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</si>
  <si>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</si>
  <si>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</si>
  <si>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</si>
  <si>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</si>
  <si>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</si>
  <si>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</si>
  <si>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</si>
  <si>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</si>
  <si>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</si>
  <si>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</si>
  <si>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</si>
  <si>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</si>
  <si>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</si>
  <si>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</si>
  <si>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</si>
  <si>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</si>
  <si>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</si>
  <si>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</si>
  <si>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</si>
  <si>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</si>
  <si>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</si>
  <si>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</si>
  <si>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</si>
  <si>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</si>
  <si>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</si>
  <si>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</si>
  <si>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</si>
  <si>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</si>
  <si>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</si>
  <si>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</si>
  <si>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</si>
  <si>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</si>
  <si>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</si>
  <si>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</si>
  <si>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</si>
  <si>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</si>
  <si>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</si>
  <si>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</si>
  <si>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</si>
  <si>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</si>
  <si>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</si>
  <si>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</si>
  <si>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</si>
  <si>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</si>
  <si>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</si>
  <si>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</si>
  <si>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</si>
  <si>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</si>
  <si>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</si>
  <si>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</si>
  <si>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</si>
  <si>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</si>
  <si>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</si>
  <si>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</si>
  <si>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</si>
  <si>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</si>
  <si>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</si>
  <si>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</si>
  <si>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</si>
  <si>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</si>
  <si>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</si>
  <si>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</si>
  <si>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</si>
  <si>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</si>
  <si>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</si>
  <si>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</si>
  <si>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</si>
  <si>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</si>
  <si>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</si>
  <si>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</si>
  <si>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</si>
  <si>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</si>
  <si>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</si>
  <si>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</si>
  <si>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</si>
  <si>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</si>
  <si>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</si>
  <si>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</si>
  <si>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</si>
  <si>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</si>
  <si>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</si>
  <si>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</si>
  <si>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</si>
  <si>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</si>
  <si>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</si>
  <si>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</si>
  <si>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</si>
  <si>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</si>
  <si>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</si>
  <si>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</si>
  <si>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</si>
  <si>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</si>
  <si>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</si>
  <si>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</si>
  <si>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</si>
  <si>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</si>
  <si>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</si>
  <si>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</si>
  <si>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</si>
  <si>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</si>
  <si>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</si>
  <si>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</si>
  <si>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</si>
  <si>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</si>
  <si>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</si>
  <si>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</si>
  <si>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</si>
  <si>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</si>
  <si>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</si>
  <si>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</si>
  <si>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</si>
  <si>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</si>
  <si>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</si>
  <si>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</si>
  <si>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</si>
  <si>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</si>
  <si>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</si>
  <si>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</si>
  <si>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</si>
  <si>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</si>
  <si>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</si>
  <si>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</si>
  <si>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</si>
  <si>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</si>
  <si>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</si>
  <si>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</si>
  <si>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</si>
  <si>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</si>
  <si>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</si>
  <si>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</si>
  <si>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</si>
  <si>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</si>
  <si>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</si>
  <si>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</si>
  <si>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</si>
  <si>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</si>
  <si>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</si>
  <si>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</si>
  <si>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</si>
  <si>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</si>
  <si>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</si>
  <si>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</si>
  <si>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</si>
  <si>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</si>
  <si>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</si>
  <si>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</si>
  <si>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</si>
  <si>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</si>
  <si>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</si>
  <si>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</si>
  <si>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</si>
  <si>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</si>
  <si>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</si>
  <si>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</si>
  <si>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</si>
  <si>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</si>
  <si>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</si>
  <si>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</si>
  <si>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</si>
  <si>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</si>
  <si>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</si>
  <si>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</si>
  <si>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</si>
  <si>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</si>
  <si>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</si>
  <si>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</si>
  <si>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</si>
  <si>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</si>
  <si>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</si>
  <si>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</si>
  <si>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</si>
  <si>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</si>
  <si>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</si>
  <si>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</si>
  <si>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</si>
  <si>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</si>
  <si>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</si>
  <si>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</si>
  <si>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</si>
  <si>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</si>
  <si>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</si>
  <si>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</si>
  <si>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</si>
  <si>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</si>
  <si>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</si>
  <si>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</si>
  <si>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</si>
  <si>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</si>
  <si>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</si>
  <si>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</si>
  <si>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</si>
  <si>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</si>
  <si>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</si>
  <si>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</si>
  <si>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</si>
  <si>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</si>
  <si>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</si>
  <si>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</si>
  <si>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</si>
  <si>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</si>
  <si>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</si>
  <si>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</si>
  <si>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</si>
  <si>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</si>
  <si>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</si>
  <si>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</si>
  <si>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</si>
  <si>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</si>
  <si>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</si>
  <si>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</si>
  <si>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</si>
  <si>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</si>
  <si>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</si>
  <si>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</si>
  <si>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</si>
  <si>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</si>
  <si>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</si>
  <si>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</si>
  <si>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</si>
  <si>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</si>
  <si>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</si>
  <si>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</si>
  <si>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</si>
  <si>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</si>
  <si>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</si>
  <si>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</si>
  <si>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</si>
  <si>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</si>
  <si>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</si>
  <si>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</si>
  <si>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</si>
  <si>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</si>
  <si>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</si>
  <si>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</si>
  <si>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</si>
  <si>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</si>
  <si>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</si>
  <si>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</si>
  <si>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</si>
  <si>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</si>
  <si>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</si>
  <si>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</si>
  <si>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</si>
  <si>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</si>
  <si>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</si>
  <si>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</si>
  <si>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</si>
  <si>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</si>
  <si>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</si>
  <si>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</si>
  <si>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</si>
  <si>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</si>
  <si>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</si>
  <si>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</si>
  <si>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</si>
  <si>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</si>
  <si>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</si>
  <si>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</si>
  <si>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</si>
  <si>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</si>
  <si>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</si>
  <si>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</si>
  <si>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</si>
  <si>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</si>
  <si>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</si>
  <si>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</si>
  <si>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</si>
  <si>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</si>
  <si>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</si>
  <si>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</si>
  <si>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</si>
  <si>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</si>
  <si>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</si>
  <si>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</si>
  <si>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</si>
  <si>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</si>
  <si>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</si>
  <si>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</si>
  <si>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</si>
  <si>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</si>
  <si>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</si>
  <si>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</si>
  <si>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</si>
  <si>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</si>
  <si>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</si>
  <si>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</si>
  <si>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</si>
  <si>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</si>
  <si>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</si>
  <si>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</si>
  <si>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</si>
  <si>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</si>
  <si>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</si>
  <si>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</si>
  <si>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</si>
  <si>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</si>
  <si>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</si>
  <si>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</si>
  <si>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</si>
  <si>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</si>
  <si>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</si>
  <si>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</si>
  <si>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</si>
  <si>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</si>
  <si>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</si>
  <si>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</si>
  <si>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</si>
  <si>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</si>
  <si>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</si>
  <si>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</si>
  <si>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</si>
  <si>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</si>
  <si>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</si>
  <si>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</si>
  <si>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</si>
  <si>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</si>
  <si>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</si>
  <si>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</si>
  <si>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</si>
  <si>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</si>
  <si>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</si>
  <si>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</si>
  <si>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</si>
  <si>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</si>
  <si>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</si>
  <si>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</si>
  <si>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</si>
  <si>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</si>
  <si>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</si>
  <si>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</si>
  <si>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</si>
  <si>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</si>
  <si>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</si>
  <si>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</si>
  <si>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</si>
  <si>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</si>
  <si>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</si>
  <si>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</si>
  <si>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</si>
  <si>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</si>
  <si>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</si>
  <si>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</si>
  <si>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</si>
  <si>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</si>
  <si>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</si>
  <si>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</si>
  <si>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</si>
  <si>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</si>
  <si>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</si>
  <si>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</si>
  <si>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</si>
  <si>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</si>
  <si>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</si>
  <si>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</si>
  <si>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</si>
  <si>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</si>
  <si>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</si>
  <si>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</si>
  <si>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</si>
  <si>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</si>
  <si>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</si>
  <si>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</si>
  <si>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</si>
  <si>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</si>
  <si>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</si>
  <si>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</si>
  <si>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</si>
  <si>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</si>
  <si>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</si>
  <si>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</si>
  <si>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</si>
  <si>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</si>
  <si>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</si>
  <si>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</si>
  <si>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</si>
  <si>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</si>
  <si>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</si>
  <si>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</si>
  <si>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</si>
  <si>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</si>
  <si>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</si>
  <si>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</si>
  <si>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</si>
  <si>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</si>
  <si>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</si>
  <si>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</si>
  <si>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</si>
  <si>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</si>
  <si>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</si>
  <si>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</si>
  <si>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</si>
  <si>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</si>
  <si>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</si>
  <si>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</si>
  <si>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</si>
  <si>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</si>
  <si>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</si>
  <si>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</si>
  <si>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</si>
  <si>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</si>
  <si>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</si>
  <si>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</si>
  <si>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</si>
  <si>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</si>
  <si>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</si>
  <si>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</si>
  <si>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</si>
  <si>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</si>
  <si>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</si>
  <si>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</si>
  <si>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</si>
  <si>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</si>
  <si>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</si>
  <si>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</si>
  <si>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</si>
  <si>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</si>
  <si>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</si>
  <si>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</si>
  <si>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</si>
  <si>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</si>
  <si>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</si>
  <si>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</si>
  <si>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</si>
  <si>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</si>
  <si>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</si>
  <si>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</si>
  <si>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</si>
  <si>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</si>
  <si>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</si>
  <si>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</si>
  <si>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</si>
  <si>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</si>
  <si>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</si>
  <si>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</si>
  <si>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</si>
  <si>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</si>
  <si>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</si>
  <si>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</si>
  <si>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</si>
  <si>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</si>
  <si>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</si>
  <si>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</si>
  <si>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</si>
  <si>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</si>
  <si>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</si>
  <si>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</si>
  <si>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</si>
  <si>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</si>
  <si>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</si>
  <si>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</si>
  <si>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</si>
  <si>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</si>
  <si>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</si>
  <si>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</si>
  <si>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</si>
  <si>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</si>
  <si>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</si>
  <si>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</si>
  <si>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</si>
  <si>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</si>
  <si>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</si>
  <si>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</si>
  <si>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</si>
  <si>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</si>
  <si>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</si>
  <si>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</si>
  <si>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</si>
  <si>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</si>
  <si>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</si>
  <si>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</si>
  <si>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</si>
  <si>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</si>
  <si>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</si>
  <si>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</si>
  <si>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</si>
  <si>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</si>
  <si>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</si>
  <si>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</si>
  <si>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</si>
  <si>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</si>
  <si>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</si>
  <si>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</si>
  <si>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</si>
  <si>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</si>
  <si>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</si>
  <si>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</si>
  <si>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</si>
  <si>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</si>
  <si>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</si>
  <si>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</si>
  <si>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</si>
  <si>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</si>
  <si>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</si>
  <si>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</si>
  <si>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</si>
  <si>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</si>
  <si>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</si>
  <si>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</si>
  <si>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</si>
  <si>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</si>
  <si>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</si>
  <si>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</si>
  <si>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</si>
  <si>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</si>
  <si>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</si>
  <si>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</si>
  <si>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</si>
  <si>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</si>
  <si>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</si>
  <si>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</si>
  <si>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</si>
  <si>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</si>
  <si>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</si>
  <si>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</si>
  <si>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</si>
  <si>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</si>
  <si>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</si>
  <si>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</si>
  <si>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</si>
  <si>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</si>
  <si>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</si>
  <si>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</si>
  <si>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</si>
  <si>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</si>
  <si>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</si>
  <si>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</si>
  <si>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</si>
  <si>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</si>
  <si>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</si>
  <si>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</si>
  <si>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</si>
  <si>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</si>
  <si>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</si>
  <si>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</si>
  <si>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</si>
  <si>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</si>
  <si>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</si>
  <si>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</si>
  <si>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</si>
  <si>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</si>
  <si>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</si>
  <si>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</si>
  <si>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</si>
  <si>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</si>
  <si>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</si>
  <si>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</si>
  <si>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</si>
  <si>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</si>
  <si>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</si>
  <si>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</si>
  <si>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</si>
  <si>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</si>
  <si>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</si>
  <si>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</si>
  <si>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</si>
  <si>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</si>
  <si>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</si>
  <si>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</si>
  <si>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</si>
  <si>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</si>
  <si>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</si>
  <si>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</si>
  <si>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</si>
  <si>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</si>
  <si>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</si>
  <si>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</si>
  <si>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</si>
  <si>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</si>
  <si>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</si>
  <si>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</si>
  <si>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</si>
  <si>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</si>
  <si>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</si>
  <si>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</si>
  <si>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</si>
  <si>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</si>
  <si>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</si>
  <si>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</si>
  <si>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</si>
  <si>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</si>
  <si>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</si>
  <si>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</si>
  <si>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</si>
  <si>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</si>
  <si>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</si>
  <si>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</si>
  <si>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</si>
  <si>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</si>
  <si>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</si>
  <si>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</si>
  <si>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</si>
  <si>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</si>
  <si>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</si>
  <si>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</si>
  <si>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</si>
  <si>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</si>
  <si>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</si>
  <si>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</si>
  <si>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</si>
  <si>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</si>
  <si>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</si>
  <si>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</si>
  <si>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</si>
  <si>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</si>
  <si>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</si>
  <si>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</si>
  <si>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</si>
  <si>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</si>
  <si>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</si>
  <si>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</si>
  <si>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</si>
  <si>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</si>
  <si>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</si>
  <si>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</si>
  <si>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</si>
  <si>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</si>
  <si>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</si>
  <si>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</si>
  <si>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</si>
  <si>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</si>
  <si>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</si>
  <si>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</si>
  <si>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</si>
  <si>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</si>
  <si>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</si>
  <si>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</si>
  <si>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</si>
  <si>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</si>
  <si>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</si>
  <si>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</si>
  <si>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</si>
  <si>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</si>
  <si>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</si>
  <si>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</si>
  <si>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</si>
  <si>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</si>
  <si>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</si>
  <si>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</si>
  <si>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</si>
  <si>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</si>
  <si>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</si>
  <si>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</si>
  <si>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</si>
  <si>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</si>
  <si>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</si>
  <si>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</si>
  <si>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</si>
  <si>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</si>
  <si>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</si>
  <si>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</si>
  <si>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</si>
  <si>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</si>
  <si>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</si>
  <si>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</si>
  <si>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</si>
  <si>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</si>
  <si>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</si>
  <si>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</si>
  <si>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</si>
  <si>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</si>
  <si>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</si>
  <si>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</si>
  <si>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</si>
  <si>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</si>
  <si>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</si>
  <si>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</si>
  <si>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</si>
  <si>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</si>
  <si>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</si>
  <si>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</si>
  <si>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</si>
  <si>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</si>
  <si>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</si>
  <si>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</si>
  <si>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</si>
  <si>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</si>
  <si>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</si>
  <si>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</si>
  <si>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</si>
  <si>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</si>
  <si>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</si>
  <si>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</si>
  <si>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</si>
  <si>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</si>
  <si>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</si>
  <si>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</si>
  <si>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</si>
  <si>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</si>
  <si>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</si>
  <si>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</si>
  <si>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</si>
  <si>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</si>
  <si>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</si>
  <si>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</si>
  <si>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</si>
  <si>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</si>
  <si>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</si>
  <si>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</si>
  <si>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</si>
  <si>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</si>
  <si>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</si>
  <si>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</si>
  <si>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</si>
  <si>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</si>
  <si>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</si>
  <si>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</si>
  <si>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</si>
  <si>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</si>
  <si>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</si>
  <si>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</si>
  <si>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</si>
  <si>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</si>
  <si>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</si>
  <si>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</si>
  <si>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</si>
  <si>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</si>
  <si>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</si>
  <si>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</si>
  <si>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</si>
  <si>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</si>
  <si>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</si>
  <si>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</si>
  <si>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</si>
  <si>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</si>
  <si>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</si>
  <si>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</si>
  <si>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</si>
  <si>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</si>
  <si>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</si>
  <si>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</si>
  <si>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</si>
  <si>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</si>
  <si>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</si>
  <si>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</si>
  <si>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</si>
  <si>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</si>
  <si>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</si>
  <si>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</si>
  <si>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</si>
  <si>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</si>
  <si>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</si>
  <si>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</si>
  <si>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</si>
  <si>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</si>
  <si>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</si>
  <si>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</si>
  <si>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</si>
  <si>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</si>
  <si>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</si>
  <si>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</si>
  <si>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</si>
  <si>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</si>
  <si>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</si>
  <si>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</si>
  <si>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</si>
  <si>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</si>
  <si>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</si>
  <si>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</si>
  <si>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</si>
  <si>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</si>
  <si>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</si>
  <si>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</si>
  <si>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</si>
  <si>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</si>
  <si>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</si>
  <si>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</si>
  <si>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</si>
  <si>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</si>
  <si>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</si>
  <si>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</si>
  <si>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</si>
  <si>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</si>
  <si>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</si>
  <si>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</si>
  <si>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</si>
  <si>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</si>
  <si>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</si>
  <si>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</si>
  <si>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</si>
  <si>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</si>
  <si>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</si>
  <si>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</si>
  <si>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</si>
  <si>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</si>
  <si>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</si>
  <si>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</si>
  <si>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</si>
  <si>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</si>
  <si>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</si>
  <si>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</si>
  <si>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</si>
  <si>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</si>
  <si>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</si>
  <si>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</si>
  <si>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</si>
  <si>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</si>
  <si>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</si>
  <si>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</si>
  <si>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</si>
  <si>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</si>
  <si>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</si>
  <si>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</si>
  <si>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</si>
  <si>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</si>
  <si>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</si>
  <si>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</si>
  <si>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</si>
  <si>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</si>
  <si>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</si>
  <si>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</si>
  <si>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</si>
  <si>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</si>
  <si>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</si>
  <si>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</si>
  <si>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</si>
  <si>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</si>
  <si>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</si>
  <si>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</si>
  <si>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</si>
  <si>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</si>
  <si>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</si>
  <si>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</si>
  <si>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</si>
  <si>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</si>
  <si>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</si>
  <si>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</si>
  <si>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</si>
  <si>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</si>
  <si>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</si>
  <si>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</si>
  <si>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</si>
  <si>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</si>
  <si>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</si>
  <si>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</si>
  <si>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</si>
  <si>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</si>
  <si>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</si>
  <si>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</si>
  <si>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</si>
  <si>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</si>
  <si>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</si>
  <si>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</si>
  <si>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</si>
  <si>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</si>
  <si>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</si>
  <si>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</si>
  <si>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</si>
  <si>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</si>
  <si>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</si>
  <si>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</si>
  <si>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</si>
  <si>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</si>
  <si>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</si>
  <si>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</si>
  <si>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</si>
  <si>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</si>
  <si>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</si>
  <si>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</si>
  <si>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</si>
  <si>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</si>
  <si>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</si>
  <si>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</si>
  <si>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</si>
  <si>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</si>
  <si>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</si>
  <si>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</si>
  <si>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</si>
  <si>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</si>
  <si>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</si>
  <si>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</si>
  <si>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</si>
  <si>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</si>
  <si>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</si>
  <si>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</si>
  <si>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</si>
  <si>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</si>
  <si>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</si>
  <si>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</si>
  <si>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</si>
  <si>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</si>
  <si>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</si>
  <si>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</si>
  <si>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</si>
  <si>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</si>
  <si>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</si>
  <si>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</si>
  <si>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</si>
  <si>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</si>
  <si>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</si>
  <si>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</si>
  <si>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</si>
  <si>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</si>
  <si>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</si>
  <si>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</si>
  <si>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</si>
  <si>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</si>
  <si>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</si>
  <si>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</si>
  <si>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</si>
  <si>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</si>
  <si>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</si>
  <si>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</si>
  <si>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</si>
  <si>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</si>
  <si>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</si>
  <si>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</si>
  <si>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</si>
  <si>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</si>
  <si>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</si>
  <si>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</si>
  <si>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</si>
  <si>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</si>
  <si>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</si>
  <si>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</si>
  <si>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</si>
  <si>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</si>
  <si>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</si>
  <si>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</si>
  <si>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</si>
  <si>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</si>
  <si>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</si>
  <si>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</si>
  <si>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</si>
  <si>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</si>
  <si>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</si>
  <si>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</si>
  <si>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</si>
  <si>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</si>
  <si>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</si>
  <si>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</si>
  <si>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</si>
  <si>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</si>
  <si>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</si>
  <si>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</si>
  <si>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</si>
  <si>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</si>
  <si>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</si>
  <si>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</si>
  <si>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</si>
  <si>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</si>
  <si>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</si>
  <si>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</si>
  <si>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</si>
  <si>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</si>
  <si>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</si>
  <si>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</si>
  <si>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</si>
  <si>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</si>
  <si>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</si>
  <si>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</si>
  <si>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</si>
  <si>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</si>
  <si>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</si>
  <si>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</si>
  <si>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</si>
  <si>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</si>
  <si>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</si>
  <si>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</si>
  <si>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</si>
  <si>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</si>
  <si>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</si>
  <si>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</si>
  <si>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</si>
  <si>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</si>
  <si>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</si>
  <si>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</si>
  <si>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</si>
  <si>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</si>
  <si>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</si>
  <si>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</si>
  <si>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</si>
  <si>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</si>
  <si>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</si>
  <si>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</si>
  <si>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</si>
  <si>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</si>
  <si>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</si>
  <si>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</si>
  <si>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</si>
  <si>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</si>
  <si>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</si>
  <si>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</si>
  <si>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</si>
  <si>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</si>
  <si>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</si>
  <si>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</si>
  <si>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</si>
  <si>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</si>
  <si>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</si>
  <si>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</si>
  <si>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</si>
  <si>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</si>
  <si>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</si>
  <si>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</si>
  <si>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</si>
  <si>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</si>
  <si>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</si>
  <si>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</si>
  <si>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</si>
  <si>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</si>
  <si>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</si>
  <si>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</si>
  <si>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</si>
  <si>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</si>
  <si>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</si>
  <si>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</si>
  <si>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</si>
  <si>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</si>
  <si>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</si>
  <si>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</si>
  <si>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</si>
  <si>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</si>
  <si>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</si>
  <si>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</si>
  <si>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</si>
  <si>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</si>
  <si>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</si>
  <si>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</si>
  <si>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</si>
  <si>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</si>
  <si>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</si>
  <si>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</si>
  <si>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</si>
  <si>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</si>
  <si>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</si>
  <si>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</si>
  <si>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</si>
  <si>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</si>
  <si>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</si>
  <si>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</si>
  <si>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</si>
  <si>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</si>
  <si>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</si>
  <si>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</si>
  <si>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</si>
  <si>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</si>
  <si>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</si>
  <si>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</si>
  <si>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</si>
  <si>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</si>
  <si>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</si>
  <si>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</si>
  <si>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</si>
  <si>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</si>
  <si>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</si>
  <si>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</si>
  <si>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</si>
  <si>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</si>
  <si>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</si>
  <si>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</si>
  <si>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</si>
  <si>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</si>
  <si>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</si>
  <si>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</si>
  <si>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</si>
  <si>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</si>
  <si>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</si>
  <si>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</si>
  <si>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</si>
  <si>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</si>
  <si>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</si>
  <si>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</si>
  <si>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</si>
  <si>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</si>
  <si>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</si>
  <si>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</si>
  <si>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</si>
  <si>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</si>
  <si>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</si>
  <si>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</si>
  <si>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</si>
  <si>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</si>
  <si>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</si>
  <si>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</si>
  <si>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</si>
  <si>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</si>
  <si>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</si>
  <si>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</si>
  <si>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</si>
  <si>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</si>
  <si>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</si>
  <si>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</si>
  <si>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</si>
  <si>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</si>
  <si>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</si>
  <si>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</si>
  <si>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</si>
  <si>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</si>
  <si>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</si>
  <si>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</si>
  <si>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</si>
  <si>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</si>
  <si>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</si>
  <si>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</si>
  <si>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</si>
  <si>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</si>
  <si>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</si>
  <si>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</si>
  <si>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</si>
  <si>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</si>
  <si>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</si>
  <si>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</si>
  <si>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</si>
  <si>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</si>
  <si>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</si>
  <si>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</si>
  <si>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</si>
  <si>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</si>
  <si>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</si>
  <si>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</si>
  <si>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</si>
  <si>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</si>
  <si>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</si>
  <si>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</si>
  <si>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</si>
  <si>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</si>
  <si>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</si>
  <si>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</si>
  <si>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</si>
  <si>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</si>
  <si>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</si>
  <si>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</si>
  <si>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</si>
  <si>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</si>
  <si>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</si>
  <si>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</si>
  <si>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</si>
  <si>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</si>
  <si>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</si>
  <si>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</si>
  <si>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</si>
  <si>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</si>
  <si>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</si>
  <si>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</si>
  <si>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</si>
  <si>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</si>
  <si>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</si>
  <si>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</si>
  <si>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</si>
  <si>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</si>
  <si>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</si>
  <si>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</si>
  <si>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</si>
  <si>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</si>
  <si>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</si>
  <si>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</si>
  <si>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</si>
  <si>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</si>
  <si>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</si>
  <si>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</si>
  <si>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</si>
  <si>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</si>
  <si>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</si>
  <si>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</si>
  <si>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</si>
  <si>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</si>
  <si>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</si>
  <si>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</si>
  <si>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</si>
  <si>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</si>
  <si>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</si>
  <si>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</si>
  <si>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</si>
  <si>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</si>
  <si>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</si>
  <si>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</si>
  <si>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</si>
  <si>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</si>
  <si>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</si>
  <si>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</si>
  <si>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</si>
  <si>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</si>
  <si>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</si>
  <si>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</si>
  <si>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</si>
  <si>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</si>
  <si>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</si>
  <si>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</si>
  <si>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</si>
  <si>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</si>
  <si>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</si>
  <si>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</si>
  <si>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</si>
  <si>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</si>
  <si>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</si>
  <si>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</si>
  <si>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</si>
  <si>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</si>
  <si>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</si>
  <si>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</si>
  <si>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</si>
  <si>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</si>
  <si>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</si>
  <si>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</si>
  <si>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</si>
  <si>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</si>
  <si>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</si>
  <si>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</si>
  <si>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</si>
  <si>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</si>
  <si>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</si>
  <si>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</si>
  <si>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</si>
  <si>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</si>
  <si>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</si>
  <si>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</si>
  <si>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</si>
  <si>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</si>
  <si>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</si>
  <si>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</si>
  <si>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</si>
  <si>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</si>
  <si>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</si>
  <si>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</si>
  <si>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</si>
  <si>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</si>
  <si>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</si>
  <si>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</si>
  <si>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</si>
  <si>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</si>
  <si>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</si>
  <si>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</si>
  <si>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</si>
  <si>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</si>
  <si>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</si>
  <si>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</si>
  <si>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</si>
  <si>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</si>
  <si>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</si>
  <si>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</si>
  <si>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</si>
  <si>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</si>
  <si>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</si>
  <si>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</si>
  <si>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</si>
  <si>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</si>
  <si>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</si>
  <si>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</si>
  <si>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</si>
  <si>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</si>
  <si>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</si>
  <si>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</si>
  <si>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</si>
  <si>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</si>
  <si>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</si>
  <si>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</si>
  <si>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</si>
  <si>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</si>
  <si>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</si>
  <si>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</si>
  <si>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</si>
  <si>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</si>
  <si>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</si>
  <si>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</si>
  <si>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</si>
  <si>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</si>
  <si>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</si>
  <si>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</si>
  <si>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</si>
  <si>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</si>
  <si>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</si>
  <si>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</si>
  <si>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</si>
  <si>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</si>
  <si>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</si>
  <si>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</si>
  <si>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</si>
  <si>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</si>
  <si>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</si>
  <si>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</si>
  <si>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</si>
  <si>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</si>
  <si>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</si>
  <si>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</si>
  <si>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</si>
  <si>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</si>
  <si>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</si>
  <si>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</si>
  <si>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</si>
  <si>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</si>
  <si>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</si>
  <si>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</si>
  <si>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</si>
  <si>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</si>
  <si>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</si>
  <si>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</si>
  <si>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</si>
  <si>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</si>
  <si>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</si>
  <si>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</si>
  <si>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</si>
  <si>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</si>
  <si>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</si>
  <si>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</si>
  <si>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</si>
  <si>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</si>
  <si>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</si>
  <si>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</si>
  <si>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</si>
  <si>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</si>
  <si>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</si>
  <si>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</si>
  <si>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</si>
  <si>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</si>
  <si>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</si>
  <si>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</si>
  <si>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</si>
  <si>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</si>
  <si>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</si>
  <si>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</si>
  <si>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</si>
  <si>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</si>
  <si>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</si>
  <si>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</si>
  <si>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</si>
  <si>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</si>
  <si>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</si>
  <si>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</si>
  <si>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</si>
  <si>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</si>
  <si>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</si>
  <si>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</si>
  <si>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</si>
  <si>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</si>
  <si>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</si>
  <si>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</si>
  <si>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</si>
  <si>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</si>
  <si>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</si>
  <si>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</si>
  <si>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</si>
  <si>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</si>
  <si>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</si>
  <si>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</si>
  <si>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</si>
  <si>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</si>
  <si>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</si>
  <si>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</si>
  <si>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</si>
  <si>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</si>
  <si>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</si>
  <si>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</si>
  <si>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</si>
  <si>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</si>
  <si>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</si>
  <si>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</si>
  <si>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</si>
  <si>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</si>
  <si>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</si>
  <si>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</si>
  <si>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</si>
  <si>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</si>
  <si>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</si>
  <si>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</si>
  <si>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</si>
  <si>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</si>
  <si>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</si>
  <si>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</si>
  <si>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</si>
  <si>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</si>
  <si>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</si>
  <si>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</si>
  <si>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</si>
  <si>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</si>
  <si>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</si>
  <si>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</si>
  <si>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</si>
  <si>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</si>
  <si>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</si>
  <si>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</si>
  <si>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</si>
  <si>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</si>
  <si>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</si>
  <si>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</si>
  <si>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</si>
  <si>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</si>
  <si>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</si>
  <si>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</si>
  <si>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</si>
  <si>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</si>
  <si>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</si>
  <si>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</si>
  <si>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</si>
  <si>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</si>
  <si>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</si>
  <si>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</si>
  <si>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</si>
  <si>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</si>
  <si>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</si>
  <si>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</si>
  <si>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</si>
  <si>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</si>
  <si>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</si>
  <si>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</si>
  <si>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</si>
  <si>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</si>
  <si>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</si>
  <si>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</si>
  <si>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</si>
  <si>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</si>
  <si>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</si>
  <si>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</si>
  <si>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</si>
  <si>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</si>
  <si>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</si>
  <si>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</si>
  <si>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</si>
  <si>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</si>
  <si>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</si>
  <si>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</si>
  <si>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</si>
  <si>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</si>
  <si>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</si>
  <si>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</si>
  <si>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</si>
  <si>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</si>
  <si>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</si>
  <si>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</si>
  <si>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</si>
  <si>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</si>
  <si>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</si>
  <si>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</si>
  <si>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</si>
  <si>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</si>
  <si>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</si>
  <si>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</si>
  <si>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</si>
  <si>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</si>
  <si>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</si>
  <si>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</si>
  <si>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</si>
  <si>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</si>
  <si>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</si>
  <si>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</si>
  <si>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</si>
  <si>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</si>
  <si>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</si>
  <si>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</si>
  <si>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</si>
  <si>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</si>
  <si>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</si>
  <si>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</si>
  <si>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</si>
  <si>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</si>
  <si>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</si>
  <si>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</si>
  <si>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</si>
  <si>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</si>
  <si>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</si>
  <si>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</si>
  <si>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</si>
  <si>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</si>
  <si>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</si>
  <si>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</si>
  <si>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</si>
  <si>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</si>
  <si>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</si>
  <si>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</si>
  <si>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</si>
  <si>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</si>
  <si>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</si>
  <si>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</si>
  <si>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</si>
  <si>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</si>
  <si>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</si>
  <si>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</si>
  <si>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</si>
  <si>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</si>
  <si>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</si>
  <si>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</si>
  <si>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</si>
  <si>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</si>
  <si>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</si>
  <si>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</si>
  <si>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</si>
  <si>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</si>
  <si>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</si>
  <si>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</si>
  <si>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</si>
  <si>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</si>
  <si>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</si>
  <si>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</si>
  <si>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</si>
  <si>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</si>
  <si>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</si>
  <si>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</si>
  <si>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</si>
  <si>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</si>
  <si>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</si>
  <si>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</si>
  <si>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</si>
  <si>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</si>
  <si>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</si>
  <si>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</si>
  <si>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</si>
  <si>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</si>
  <si>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</si>
  <si>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</si>
  <si>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</si>
  <si>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</si>
  <si>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</si>
  <si>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</si>
  <si>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</si>
  <si>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</si>
  <si>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</si>
  <si>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</si>
  <si>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</si>
  <si>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</si>
  <si>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</si>
  <si>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</si>
  <si>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</si>
  <si>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</si>
  <si>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</si>
  <si>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</si>
  <si>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</si>
  <si>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</si>
  <si>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</si>
  <si>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</si>
  <si>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</si>
  <si>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</si>
  <si>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</si>
  <si>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</si>
  <si>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</si>
  <si>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</si>
  <si>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</si>
  <si>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</si>
  <si>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</si>
  <si>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</si>
  <si>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</si>
  <si>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</si>
  <si>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</si>
  <si>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</si>
  <si>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</si>
  <si>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</si>
  <si>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</si>
  <si>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</si>
  <si>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</si>
  <si>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</si>
  <si>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</si>
  <si>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</si>
  <si>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</si>
  <si>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</si>
  <si>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</si>
  <si>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</si>
  <si>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</si>
  <si>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</si>
  <si>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</si>
  <si>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</si>
  <si>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</si>
  <si>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</si>
  <si>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</si>
  <si>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</si>
  <si>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</si>
  <si>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</si>
  <si>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</si>
  <si>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</si>
  <si>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</si>
  <si>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</si>
  <si>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</si>
  <si>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</si>
  <si>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</si>
  <si>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</si>
  <si>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</si>
  <si>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</si>
  <si>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</si>
  <si>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</si>
  <si>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</si>
  <si>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</si>
  <si>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</si>
  <si>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</si>
  <si>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</si>
  <si>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</si>
  <si>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</si>
  <si>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</si>
  <si>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</si>
  <si>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</si>
  <si>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</si>
  <si>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</si>
  <si>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</si>
  <si>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</si>
  <si>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</si>
  <si>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</si>
  <si>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</si>
  <si>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</si>
  <si>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</si>
  <si>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</si>
  <si>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</si>
  <si>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</si>
  <si>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</si>
  <si>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</si>
  <si>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</si>
  <si>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</si>
  <si>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</si>
  <si>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</si>
  <si>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</si>
  <si>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</si>
  <si>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</si>
  <si>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</si>
  <si>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</si>
  <si>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</si>
  <si>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</si>
  <si>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</si>
  <si>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</si>
  <si>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</si>
  <si>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</si>
  <si>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</si>
  <si>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</si>
  <si>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</si>
  <si>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</si>
  <si>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</si>
  <si>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</si>
  <si>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</si>
  <si>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</si>
  <si>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</si>
  <si>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</si>
  <si>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</si>
  <si>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</si>
  <si>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</si>
  <si>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</si>
  <si>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</si>
  <si>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</si>
  <si>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</si>
  <si>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</si>
  <si>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</si>
  <si>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</si>
  <si>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</si>
  <si>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</si>
  <si>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</si>
  <si>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</si>
  <si>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</si>
  <si>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</si>
  <si>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</si>
  <si>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</si>
  <si>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</si>
  <si>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</si>
  <si>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</si>
  <si>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</si>
  <si>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</si>
  <si>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</si>
  <si>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</si>
  <si>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</si>
  <si>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</si>
  <si>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</si>
  <si>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</si>
  <si>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</si>
  <si>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</si>
  <si>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</si>
  <si>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</si>
  <si>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</si>
  <si>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</si>
  <si>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</si>
  <si>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</si>
  <si>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</si>
  <si>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</si>
  <si>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</si>
  <si>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</si>
  <si>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</si>
  <si>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</si>
  <si>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</si>
  <si>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</si>
  <si>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</si>
  <si>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</si>
  <si>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</si>
  <si>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</si>
  <si>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</si>
  <si>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</si>
  <si>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</si>
  <si>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</si>
  <si>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</si>
  <si>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</si>
  <si>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</si>
  <si>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</si>
  <si>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</si>
  <si>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</si>
  <si>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</si>
  <si>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</si>
  <si>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</si>
  <si>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</si>
  <si>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</si>
  <si>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</si>
  <si>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</si>
  <si>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</si>
  <si>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</si>
  <si>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</si>
  <si>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</si>
  <si>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</si>
  <si>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</si>
  <si>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</si>
  <si>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</si>
  <si>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</si>
  <si>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</si>
  <si>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</si>
  <si>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</si>
  <si>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</si>
  <si>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</si>
  <si>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</si>
  <si>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</si>
  <si>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</si>
  <si>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</si>
  <si>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</si>
  <si>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</si>
  <si>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</si>
  <si>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</si>
  <si>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</si>
  <si>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</si>
  <si>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</si>
  <si>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</si>
  <si>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</si>
  <si>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</si>
  <si>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</si>
  <si>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</si>
  <si>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</si>
  <si>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</si>
  <si>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</si>
  <si>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</si>
  <si>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</si>
  <si>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</si>
  <si>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</si>
  <si>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</si>
  <si>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</si>
  <si>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</si>
  <si>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</si>
  <si>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</si>
  <si>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</si>
  <si>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</si>
  <si>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</si>
  <si>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</si>
  <si>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</si>
  <si>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</si>
  <si>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</si>
  <si>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</si>
  <si>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</si>
  <si>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</si>
  <si>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</si>
  <si>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</si>
  <si>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</si>
  <si>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</si>
  <si>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</si>
  <si>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</si>
  <si>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</si>
  <si>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</si>
  <si>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</si>
  <si>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</si>
  <si>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</si>
  <si>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</si>
  <si>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</si>
  <si>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</si>
  <si>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</si>
  <si>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</si>
  <si>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</si>
  <si>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</si>
  <si>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</si>
  <si>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</si>
  <si>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</si>
  <si>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</si>
  <si>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</si>
  <si>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</si>
  <si>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</si>
  <si>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</si>
  <si>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</si>
  <si>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</si>
  <si>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</si>
  <si>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</si>
  <si>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</si>
  <si>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</si>
  <si>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</si>
  <si>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</si>
  <si>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</si>
  <si>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</si>
  <si>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</si>
  <si>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</si>
  <si>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</si>
  <si>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</si>
  <si>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</si>
  <si>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</si>
  <si>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</si>
  <si>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</si>
  <si>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</si>
  <si>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</si>
  <si>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</si>
  <si>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</si>
  <si>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</si>
  <si>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</si>
  <si>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</si>
  <si>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</si>
  <si>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</si>
  <si>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</si>
  <si>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</si>
  <si>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</si>
  <si>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</si>
  <si>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</si>
  <si>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</si>
  <si>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</si>
  <si>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</si>
  <si>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</si>
  <si>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</si>
  <si>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</si>
  <si>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</si>
  <si>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</si>
  <si>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</si>
  <si>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</si>
  <si>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</si>
  <si>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</si>
  <si>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</si>
  <si>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</si>
  <si>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</si>
  <si>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</si>
  <si>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</si>
  <si>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</si>
  <si>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</si>
  <si>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</si>
  <si>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</si>
  <si>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</si>
  <si>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</si>
  <si>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</si>
  <si>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</si>
  <si>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</si>
  <si>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</si>
  <si>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</si>
  <si>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</si>
  <si>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</si>
  <si>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</si>
  <si>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</si>
  <si>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</si>
  <si>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</si>
  <si>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</si>
  <si>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</si>
  <si>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</si>
  <si>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</si>
  <si>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</si>
  <si>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</si>
  <si>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</si>
  <si>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</si>
  <si>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</si>
  <si>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</si>
  <si>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</si>
  <si>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</si>
  <si>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</si>
  <si>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</si>
  <si>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</si>
  <si>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</si>
  <si>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</si>
  <si>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</si>
  <si>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</si>
  <si>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</si>
  <si>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</si>
  <si>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</si>
  <si>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</si>
  <si>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</si>
  <si>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</si>
  <si>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</si>
  <si>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</si>
  <si>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</si>
  <si>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</si>
  <si>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</si>
  <si>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</si>
  <si>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</si>
  <si>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</si>
  <si>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</si>
  <si>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</si>
  <si>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</si>
  <si>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</si>
  <si>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</si>
  <si>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</si>
  <si>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</si>
  <si>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</si>
  <si>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</si>
  <si>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</si>
  <si>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</si>
  <si>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</si>
  <si>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</si>
  <si>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</si>
  <si>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</si>
  <si>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</si>
  <si>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</si>
  <si>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</si>
  <si>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</si>
  <si>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</si>
  <si>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</si>
  <si>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</si>
  <si>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</si>
  <si>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</si>
  <si>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</si>
  <si>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</si>
  <si>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</si>
  <si>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</si>
  <si>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</si>
  <si>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</si>
  <si>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</si>
  <si>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</si>
  <si>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</si>
  <si>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</si>
  <si>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</si>
  <si>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</si>
  <si>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</si>
  <si>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</si>
  <si>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</si>
  <si>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</si>
  <si>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</si>
  <si>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</si>
  <si>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</si>
  <si>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</si>
  <si>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</si>
  <si>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</si>
  <si>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</si>
  <si>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</si>
  <si>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</si>
  <si>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</si>
  <si>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</si>
  <si>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</si>
  <si>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</si>
  <si>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</si>
  <si>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</si>
  <si>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</si>
  <si>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</si>
  <si>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</si>
  <si>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</si>
  <si>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</si>
  <si>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</si>
  <si>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</si>
  <si>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</si>
  <si>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</si>
  <si>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</si>
  <si>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</si>
  <si>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</si>
  <si>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</si>
  <si>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</si>
  <si>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</si>
  <si>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</si>
  <si>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</si>
  <si>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</si>
  <si>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</si>
  <si>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</si>
  <si>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</si>
  <si>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</si>
  <si>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</si>
  <si>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</si>
  <si>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</si>
  <si>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</si>
  <si>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</si>
  <si>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</si>
  <si>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</si>
  <si>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</si>
  <si>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</si>
  <si>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</si>
  <si>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</si>
  <si>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</si>
  <si>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</si>
  <si>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</si>
  <si>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</si>
  <si>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</si>
  <si>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</si>
  <si>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</si>
  <si>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</si>
  <si>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</si>
  <si>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</si>
  <si>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</si>
  <si>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</si>
  <si>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</si>
  <si>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</si>
  <si>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</si>
  <si>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</si>
  <si>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</si>
  <si>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</si>
  <si>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</si>
  <si>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</si>
  <si>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</si>
  <si>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</si>
  <si>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</si>
  <si>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</si>
  <si>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</si>
  <si>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</si>
  <si>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</si>
  <si>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</si>
  <si>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</si>
  <si>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</si>
  <si>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</si>
  <si>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</si>
  <si>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</si>
  <si>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</si>
  <si>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</si>
  <si>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</si>
  <si>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</si>
  <si>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</si>
  <si>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</si>
  <si>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</si>
  <si>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</si>
  <si>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</si>
  <si>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</si>
  <si>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</si>
  <si>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</si>
  <si>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</si>
  <si>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</si>
  <si>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</si>
  <si>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</si>
  <si>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</si>
  <si>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</si>
  <si>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</si>
  <si>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</si>
  <si>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</si>
  <si>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</si>
  <si>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</si>
  <si>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</si>
  <si>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</si>
  <si>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</si>
  <si>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</si>
  <si>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</si>
  <si>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</si>
  <si>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</si>
  <si>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</si>
  <si>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</si>
  <si>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</si>
  <si>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</si>
  <si>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</si>
  <si>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</si>
  <si>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</si>
  <si>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</si>
  <si>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</si>
  <si>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</si>
  <si>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</si>
  <si>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</si>
  <si>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</si>
  <si>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</si>
  <si>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</si>
  <si>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</si>
  <si>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</si>
  <si>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</si>
  <si>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</si>
  <si>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</si>
  <si>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</si>
  <si>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</si>
  <si>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</si>
  <si>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</si>
  <si>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</si>
  <si>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</si>
  <si>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</si>
  <si>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</si>
  <si>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</si>
  <si>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</si>
  <si>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</si>
  <si>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</si>
  <si>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</si>
  <si>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</si>
  <si>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</si>
  <si>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</si>
  <si>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</si>
  <si>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</si>
  <si>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</si>
  <si>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</si>
  <si>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</si>
  <si>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</si>
  <si>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</si>
  <si>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</si>
  <si>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</si>
  <si>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</si>
  <si>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</si>
  <si>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</si>
  <si>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</si>
  <si>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</si>
  <si>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</si>
  <si>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</si>
  <si>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</si>
  <si>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</si>
  <si>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</si>
  <si>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</si>
  <si>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</si>
  <si>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</si>
  <si>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</si>
  <si>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</si>
  <si>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</si>
  <si>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</si>
  <si>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</si>
  <si>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</si>
  <si>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</si>
  <si>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</si>
  <si>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</si>
  <si>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</si>
  <si>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</si>
  <si>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</si>
  <si>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</si>
  <si>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</si>
  <si>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</si>
  <si>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</si>
  <si>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</si>
  <si>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</si>
  <si>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</si>
  <si>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</si>
  <si>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</si>
  <si>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</si>
  <si>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</si>
  <si>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</si>
  <si>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</si>
  <si>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</si>
  <si>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</si>
  <si>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</si>
  <si>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</si>
  <si>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</si>
  <si>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</si>
  <si>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</si>
  <si>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</si>
  <si>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</si>
  <si>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</si>
  <si>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</si>
  <si>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</si>
  <si>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</si>
  <si>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</si>
  <si>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</si>
  <si>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</si>
  <si>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</si>
  <si>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</si>
  <si>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</si>
  <si>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</si>
  <si>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</si>
  <si>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</si>
  <si>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</si>
  <si>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</si>
  <si>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</si>
  <si>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</si>
  <si>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</si>
  <si>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</si>
  <si>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</si>
  <si>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</si>
  <si>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</si>
  <si>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</si>
  <si>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</si>
  <si>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</si>
  <si>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</si>
  <si>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</si>
  <si>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</si>
  <si>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</si>
  <si>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</si>
  <si>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</si>
  <si>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</si>
  <si>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</si>
  <si>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</si>
  <si>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</si>
  <si>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</si>
  <si>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</si>
  <si>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</si>
  <si>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</si>
  <si>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</si>
  <si>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</si>
  <si>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</si>
  <si>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</si>
  <si>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</si>
  <si>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</si>
  <si>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</si>
  <si>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</si>
  <si>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</si>
  <si>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</si>
  <si>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</si>
  <si>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</si>
  <si>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</si>
  <si>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</si>
  <si>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</si>
  <si>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</si>
  <si>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</si>
  <si>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</si>
  <si>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</si>
  <si>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</si>
  <si>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</si>
  <si>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</si>
  <si>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</si>
  <si>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</si>
  <si>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</si>
  <si>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</si>
  <si>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</si>
  <si>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</si>
  <si>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</si>
  <si>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</si>
  <si>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</si>
  <si>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</si>
  <si>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</si>
  <si>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</si>
  <si>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</si>
  <si>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</si>
  <si>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</si>
  <si>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</si>
  <si>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</si>
  <si>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</si>
  <si>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</si>
  <si>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</si>
  <si>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</si>
  <si>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</si>
  <si>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</si>
  <si>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</si>
  <si>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</si>
  <si>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</si>
  <si>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</si>
  <si>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</si>
  <si>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</si>
  <si>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</si>
  <si>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</si>
  <si>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</si>
  <si>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</si>
  <si>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</si>
  <si>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</si>
  <si>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</si>
  <si>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</si>
  <si>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</si>
  <si>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</si>
  <si>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</si>
  <si>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</si>
  <si>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</si>
  <si>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</si>
  <si>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</si>
  <si>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</si>
  <si>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</si>
  <si>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</si>
  <si>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</si>
  <si>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</si>
  <si>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</si>
  <si>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</si>
  <si>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</si>
  <si>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</si>
  <si>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</si>
  <si>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</si>
  <si>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</si>
  <si>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</si>
  <si>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</si>
  <si>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</si>
  <si>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</si>
  <si>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</si>
  <si>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</si>
  <si>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</si>
  <si>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</si>
  <si>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</si>
  <si>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</si>
  <si>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</si>
  <si>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</si>
  <si>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</si>
  <si>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</si>
  <si>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</si>
  <si>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</si>
  <si>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</si>
  <si>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</si>
  <si>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</si>
  <si>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</si>
  <si>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</si>
  <si>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</si>
  <si>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</si>
  <si>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</si>
  <si>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</si>
  <si>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</si>
  <si>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</si>
  <si>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</si>
  <si>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</si>
  <si>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</si>
  <si>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</si>
  <si>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</si>
  <si>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</si>
  <si>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</si>
  <si>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</si>
  <si>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</si>
  <si>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</si>
  <si>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</si>
  <si>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</si>
  <si>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</si>
  <si>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</si>
  <si>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</si>
  <si>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</si>
  <si>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</si>
  <si>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</si>
  <si>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</si>
  <si>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</si>
  <si>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</si>
  <si>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</si>
  <si>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</si>
  <si>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</si>
  <si>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</si>
  <si>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</si>
  <si>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</si>
  <si>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</si>
  <si>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</si>
  <si>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</si>
  <si>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</si>
  <si>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</si>
  <si>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</si>
  <si>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</si>
  <si>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</si>
  <si>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</si>
  <si>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</si>
  <si>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</si>
  <si>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</si>
  <si>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</si>
  <si>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</si>
  <si>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</si>
  <si>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</si>
  <si>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</si>
  <si>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</si>
  <si>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</si>
  <si>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</si>
  <si>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</si>
  <si>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</si>
  <si>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</si>
  <si>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</si>
  <si>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</si>
  <si>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</si>
  <si>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</si>
  <si>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</si>
  <si>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</si>
  <si>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</si>
  <si>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</si>
  <si>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</si>
  <si>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</si>
  <si>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</si>
  <si>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</si>
  <si>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</si>
  <si>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</si>
  <si>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</si>
  <si>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</si>
  <si>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</si>
  <si>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</si>
  <si>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</si>
  <si>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</si>
  <si>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</si>
  <si>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</si>
  <si>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</si>
  <si>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</si>
  <si>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</si>
  <si>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</si>
  <si>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</si>
  <si>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</si>
  <si>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</si>
  <si>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</si>
  <si>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</si>
  <si>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</si>
  <si>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</si>
  <si>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</si>
  <si>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</si>
  <si>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</si>
  <si>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</si>
  <si>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</si>
  <si>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</si>
  <si>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</si>
  <si>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</si>
  <si>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</si>
  <si>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</si>
  <si>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</si>
  <si>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</si>
  <si>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</si>
  <si>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</si>
  <si>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</si>
  <si>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</si>
  <si>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</si>
  <si>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</si>
  <si>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</si>
  <si>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</si>
  <si>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</si>
  <si>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</si>
  <si>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</si>
  <si>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</si>
  <si>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</si>
  <si>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</si>
  <si>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</si>
  <si>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</si>
  <si>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</si>
  <si>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</si>
  <si>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</si>
  <si>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</si>
  <si>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</si>
  <si>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</si>
  <si>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</si>
  <si>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</si>
  <si>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</si>
  <si>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</si>
  <si>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</si>
  <si>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</si>
  <si>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</si>
  <si>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</si>
  <si>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</si>
  <si>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</si>
  <si>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</si>
  <si>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</si>
  <si>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</si>
  <si>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</si>
  <si>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</si>
  <si>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</si>
  <si>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</si>
  <si>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</si>
  <si>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</si>
  <si>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</si>
  <si>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</si>
  <si>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</si>
  <si>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</si>
  <si>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</si>
  <si>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</si>
  <si>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</si>
  <si>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</si>
  <si>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</si>
  <si>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</si>
  <si>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</si>
  <si>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</si>
  <si>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</si>
  <si>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</si>
  <si>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</si>
  <si>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</si>
  <si>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</si>
  <si>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</si>
  <si>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</si>
  <si>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</si>
  <si>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</si>
  <si>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</si>
  <si>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</si>
  <si>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</si>
  <si>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</si>
  <si>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</si>
  <si>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</si>
  <si>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</si>
  <si>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</si>
  <si>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</si>
  <si>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</si>
  <si>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</si>
  <si>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</si>
  <si>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</si>
  <si>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</si>
  <si>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</si>
  <si>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</si>
  <si>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</si>
  <si>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</si>
  <si>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</si>
  <si>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</si>
  <si>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</si>
  <si>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</si>
  <si>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</si>
  <si>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</si>
  <si>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</si>
  <si>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</si>
  <si>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</si>
  <si>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</si>
  <si>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</si>
  <si>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</si>
  <si>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</si>
  <si>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</si>
  <si>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</si>
  <si>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</si>
  <si>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</si>
  <si>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</si>
  <si>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</si>
  <si>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</si>
  <si>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</si>
  <si>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</si>
  <si>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</si>
  <si>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</si>
  <si>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</si>
  <si>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</si>
  <si>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</si>
  <si>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</si>
  <si>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</si>
  <si>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</si>
  <si>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</si>
  <si>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</si>
  <si>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</si>
  <si>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</si>
  <si>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</si>
  <si>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</si>
  <si>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</si>
  <si>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</si>
  <si>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</si>
  <si>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</si>
  <si>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</si>
  <si>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</si>
  <si>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</si>
  <si>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</si>
  <si>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</si>
  <si>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</si>
  <si>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</si>
  <si>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</si>
  <si>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</si>
  <si>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</si>
  <si>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</si>
  <si>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</si>
  <si>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</si>
  <si>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</si>
  <si>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</si>
  <si>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</si>
  <si>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</si>
  <si>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</si>
  <si>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</si>
  <si>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</si>
  <si>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</si>
  <si>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</si>
  <si>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</si>
  <si>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</si>
  <si>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</si>
  <si>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</si>
  <si>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</si>
  <si>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</si>
  <si>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</si>
  <si>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</si>
  <si>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</si>
  <si>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</si>
  <si>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</si>
  <si>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</si>
  <si>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</si>
  <si>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</si>
  <si>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</si>
  <si>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</si>
  <si>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</si>
  <si>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</si>
  <si>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</si>
  <si>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</si>
  <si>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</si>
  <si>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</si>
  <si>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</si>
  <si>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</si>
  <si>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</si>
  <si>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</si>
  <si>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</si>
  <si>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</si>
  <si>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</si>
  <si>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</si>
  <si>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</si>
  <si>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</si>
  <si>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</si>
  <si>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</si>
  <si>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</si>
  <si>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</si>
  <si>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</si>
  <si>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</si>
  <si>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</si>
  <si>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</si>
  <si>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</si>
  <si>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</si>
  <si>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</si>
  <si>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</si>
  <si>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</si>
  <si>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</si>
  <si>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</si>
  <si>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</si>
  <si>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</si>
  <si>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</si>
  <si>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</si>
  <si>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</si>
  <si>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</si>
  <si>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</si>
  <si>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</si>
  <si>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</si>
  <si>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</si>
  <si>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</si>
  <si>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</si>
  <si>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</si>
  <si>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</si>
  <si>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</si>
  <si>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</si>
  <si>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</si>
  <si>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</si>
  <si>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</si>
  <si>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</si>
  <si>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</si>
  <si>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</si>
  <si>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</si>
  <si>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</si>
  <si>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</si>
  <si>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</si>
  <si>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</si>
  <si>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</si>
  <si>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</si>
  <si>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</si>
  <si>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</si>
  <si>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</si>
  <si>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</si>
  <si>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</si>
  <si>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</si>
  <si>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</si>
  <si>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</si>
  <si>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</si>
  <si>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</si>
  <si>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</si>
  <si>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</si>
  <si>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</si>
  <si>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</si>
  <si>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</si>
  <si>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</si>
  <si>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</si>
  <si>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</si>
  <si>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</si>
  <si>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</si>
  <si>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</si>
  <si>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</si>
  <si>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</si>
  <si>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</si>
  <si>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</si>
  <si>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</si>
  <si>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</si>
  <si>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</si>
  <si>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</si>
  <si>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</si>
  <si>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</si>
  <si>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</si>
  <si>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</si>
  <si>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</si>
  <si>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</si>
  <si>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</si>
  <si>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</si>
  <si>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</si>
  <si>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</si>
  <si>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</si>
  <si>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</si>
  <si>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</si>
  <si>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</si>
  <si>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</si>
  <si>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</si>
  <si>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</si>
  <si>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</si>
  <si>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</si>
  <si>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</si>
  <si>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</si>
  <si>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</si>
  <si>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</si>
  <si>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</si>
  <si>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</si>
  <si>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</si>
  <si>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</si>
  <si>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</si>
  <si>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</si>
  <si>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</si>
  <si>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</si>
  <si>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</si>
  <si>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</si>
  <si>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</si>
  <si>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</si>
  <si>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</si>
  <si>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</si>
  <si>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</si>
  <si>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</si>
  <si>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</si>
  <si>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</si>
  <si>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</si>
  <si>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</si>
  <si>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</si>
  <si>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</si>
  <si>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</si>
  <si>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</si>
  <si>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</si>
  <si>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</si>
  <si>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</si>
  <si>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</si>
  <si>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</si>
  <si>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</si>
  <si>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</si>
  <si>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</si>
  <si>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</si>
  <si>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</si>
  <si>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</si>
  <si>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</si>
  <si>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</si>
  <si>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</si>
  <si>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</si>
  <si>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</si>
  <si>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</si>
  <si>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</si>
  <si>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</si>
  <si>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</si>
  <si>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</si>
  <si>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</si>
  <si>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</si>
  <si>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</si>
  <si>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</si>
  <si>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</si>
  <si>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</si>
  <si>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</si>
  <si>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</si>
  <si>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</si>
  <si>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</si>
  <si>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</si>
  <si>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</si>
  <si>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</si>
  <si>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</si>
  <si>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</si>
  <si>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</si>
  <si>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</si>
  <si>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</si>
  <si>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</si>
  <si>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</si>
  <si>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</si>
  <si>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</si>
  <si>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</si>
  <si>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</si>
  <si>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</si>
  <si>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</si>
  <si>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</si>
  <si>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</si>
  <si>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</si>
  <si>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</si>
  <si>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</si>
  <si>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</si>
  <si>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</si>
  <si>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</si>
  <si>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</si>
  <si>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</si>
  <si>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</si>
  <si>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</si>
  <si>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</si>
  <si>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</si>
  <si>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</si>
  <si>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</si>
  <si>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</si>
  <si>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</si>
  <si>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</si>
  <si>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</si>
  <si>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</si>
  <si>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</si>
  <si>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</si>
  <si>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</si>
  <si>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</si>
  <si>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</si>
  <si>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</si>
  <si>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</si>
  <si>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</si>
  <si>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</si>
  <si>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</si>
  <si>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</si>
  <si>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</si>
  <si>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</si>
  <si>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</si>
  <si>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</si>
  <si>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</si>
  <si>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</si>
  <si>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</si>
  <si>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</si>
  <si>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</si>
  <si>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</si>
  <si>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</si>
  <si>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</si>
  <si>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</si>
  <si>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</si>
  <si>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</si>
  <si>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</si>
  <si>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</si>
  <si>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</si>
  <si>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</si>
  <si>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</si>
  <si>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</si>
  <si>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</si>
  <si>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</si>
  <si>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</si>
  <si>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</si>
  <si>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</si>
  <si>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</si>
  <si>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</si>
  <si>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</si>
  <si>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</si>
  <si>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</si>
  <si>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</si>
  <si>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</si>
  <si>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</si>
  <si>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</si>
  <si>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</si>
  <si>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</si>
  <si>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</si>
  <si>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</si>
  <si>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</si>
  <si>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</si>
  <si>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</si>
  <si>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</si>
  <si>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</si>
  <si>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</si>
  <si>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</si>
  <si>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</si>
  <si>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</si>
  <si>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</si>
  <si>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</si>
  <si>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</si>
  <si>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</si>
  <si>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</si>
  <si>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</si>
  <si>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</si>
  <si>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</si>
  <si>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</si>
  <si>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</si>
  <si>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</si>
  <si>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</si>
  <si>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</si>
  <si>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</si>
  <si>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</si>
  <si>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</si>
  <si>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</si>
  <si>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</si>
  <si>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</si>
  <si>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</si>
  <si>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</si>
  <si>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</si>
  <si>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</si>
  <si>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</si>
  <si>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</si>
  <si>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</si>
  <si>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</si>
  <si>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</si>
  <si>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</si>
  <si>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</si>
  <si>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</si>
  <si>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</si>
  <si>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</si>
  <si>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</si>
  <si>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</si>
  <si>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</si>
  <si>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</si>
  <si>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</si>
  <si>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</si>
  <si>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</si>
  <si>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</si>
  <si>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</si>
  <si>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</si>
  <si>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</si>
  <si>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</si>
  <si>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</si>
  <si>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</si>
  <si>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</si>
  <si>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</si>
  <si>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</si>
  <si>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</si>
  <si>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</si>
  <si>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</si>
  <si>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</si>
  <si>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</si>
  <si>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</si>
  <si>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</si>
  <si>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</si>
  <si>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</si>
  <si>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</si>
  <si>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</si>
  <si>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</si>
  <si>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</si>
  <si>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</si>
  <si>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</si>
  <si>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</si>
  <si>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</si>
  <si>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</si>
  <si>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</si>
  <si>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</si>
  <si>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</si>
  <si>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</si>
  <si>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</si>
  <si>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</si>
  <si>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</si>
  <si>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</si>
  <si>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</si>
  <si>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</si>
  <si>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</si>
  <si>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</si>
  <si>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</si>
  <si>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</si>
  <si>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</si>
  <si>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</si>
  <si>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</si>
  <si>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</si>
  <si>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</si>
  <si>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</si>
  <si>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</si>
  <si>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</si>
  <si>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</si>
  <si>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</si>
  <si>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</si>
  <si>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</si>
  <si>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</si>
  <si>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</si>
  <si>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</si>
  <si>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</si>
  <si>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</si>
  <si>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</si>
  <si>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</si>
  <si>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</si>
  <si>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</si>
  <si>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</si>
  <si>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</si>
  <si>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</si>
  <si>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</si>
  <si>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</si>
  <si>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</si>
  <si>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</si>
  <si>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</si>
  <si>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</si>
  <si>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</si>
  <si>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</si>
  <si>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</si>
  <si>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</si>
  <si>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</si>
  <si>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</si>
  <si>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</si>
  <si>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</si>
  <si>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</si>
  <si>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</si>
  <si>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</si>
  <si>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</si>
  <si>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</si>
  <si>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</si>
  <si>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</si>
  <si>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</si>
  <si>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</si>
  <si>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</si>
  <si>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</si>
  <si>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</si>
  <si>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</si>
  <si>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</si>
  <si>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</si>
  <si>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</si>
  <si>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</si>
  <si>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</si>
  <si>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</si>
  <si>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</si>
  <si>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</si>
  <si>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</si>
  <si>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</si>
  <si>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</si>
  <si>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</si>
  <si>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</si>
  <si>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</si>
  <si>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</si>
  <si>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</si>
  <si>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</si>
  <si>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</si>
  <si>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</si>
  <si>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</si>
  <si>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</si>
  <si>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</si>
  <si>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</si>
  <si>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</si>
  <si>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</si>
  <si>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</si>
  <si>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</si>
  <si>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</si>
  <si>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</si>
  <si>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</si>
  <si>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</si>
  <si>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</si>
  <si>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</si>
  <si>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</si>
  <si>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</si>
  <si>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</si>
  <si>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</si>
  <si>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</si>
  <si>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</si>
  <si>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</si>
  <si>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</si>
  <si>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</si>
  <si>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</si>
  <si>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</si>
  <si>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</si>
  <si>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</si>
  <si>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</si>
  <si>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</si>
  <si>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</si>
  <si>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</si>
  <si>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</si>
  <si>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</si>
  <si>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</si>
  <si>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</si>
  <si>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</si>
  <si>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</si>
  <si>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</si>
  <si>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</si>
  <si>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</si>
  <si>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</si>
  <si>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</si>
  <si>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</si>
  <si>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</si>
  <si>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</si>
  <si>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</si>
  <si>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</si>
  <si>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</si>
  <si>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</si>
  <si>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</si>
  <si>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</si>
  <si>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</si>
  <si>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</si>
  <si>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</si>
  <si>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</si>
  <si>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</si>
  <si>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</si>
  <si>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</si>
  <si>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</si>
  <si>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</si>
  <si>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</si>
  <si>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</si>
  <si>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</si>
  <si>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</si>
  <si>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</si>
  <si>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</si>
  <si>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</si>
  <si>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</si>
  <si>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</si>
  <si>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</si>
  <si>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</si>
  <si>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</si>
  <si>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</si>
  <si>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</si>
  <si>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</si>
  <si>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</si>
  <si>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</si>
  <si>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</si>
  <si>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</si>
  <si>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</si>
  <si>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</si>
  <si>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</si>
  <si>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</si>
  <si>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</si>
  <si>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</si>
  <si>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</si>
  <si>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</si>
  <si>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</si>
  <si>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</si>
  <si>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</si>
  <si>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</si>
  <si>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</si>
  <si>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</si>
  <si>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</si>
  <si>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</si>
  <si>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</si>
  <si>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</si>
  <si>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</si>
  <si>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</si>
  <si>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</si>
  <si>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</si>
  <si>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</si>
  <si>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</si>
  <si>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</si>
  <si>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</si>
  <si>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</si>
  <si>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</si>
  <si>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</si>
  <si>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</si>
  <si>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</si>
  <si>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</si>
  <si>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</si>
  <si>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</si>
  <si>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</si>
  <si>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</si>
  <si>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</si>
  <si>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</si>
  <si>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</si>
  <si>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</si>
  <si>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</si>
  <si>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</si>
  <si>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</si>
  <si>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</si>
  <si>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</si>
  <si>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</si>
  <si>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</si>
  <si>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</si>
  <si>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</si>
  <si>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</si>
  <si>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</si>
  <si>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</si>
  <si>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</si>
  <si>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</si>
  <si>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</si>
  <si>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</si>
  <si>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</si>
  <si>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</si>
  <si>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</si>
  <si>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</si>
  <si>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</si>
  <si>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</si>
  <si>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</si>
  <si>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</si>
  <si>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</si>
  <si>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</si>
  <si>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</si>
  <si>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</si>
  <si>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</si>
  <si>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</si>
  <si>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</si>
  <si>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</si>
  <si>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</si>
  <si>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</si>
  <si>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</si>
  <si>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</si>
  <si>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</si>
  <si>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</si>
  <si>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</si>
  <si>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</si>
  <si>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</si>
  <si>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</si>
  <si>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</si>
  <si>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</si>
  <si>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</si>
  <si>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</si>
  <si>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</si>
  <si>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</si>
  <si>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</si>
  <si>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</si>
  <si>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</si>
  <si>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</si>
  <si>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</si>
  <si>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</si>
  <si>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</si>
  <si>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</si>
  <si>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</si>
  <si>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</si>
  <si>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</si>
  <si>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</si>
  <si>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</si>
  <si>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</si>
  <si>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</si>
  <si>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</si>
  <si>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</si>
  <si>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</si>
  <si>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</si>
  <si>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</si>
  <si>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</si>
  <si>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</si>
  <si>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</si>
  <si>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</si>
  <si>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</si>
  <si>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</si>
  <si>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</si>
  <si>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</si>
  <si>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</si>
  <si>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</si>
  <si>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</si>
  <si>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</si>
  <si>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</si>
  <si>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</si>
  <si>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</si>
  <si>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</si>
  <si>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</si>
  <si>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</si>
  <si>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</si>
  <si>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</si>
  <si>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</si>
  <si>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</si>
  <si>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</si>
  <si>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</si>
  <si>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</si>
  <si>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</si>
  <si>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</si>
  <si>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</si>
  <si>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</si>
  <si>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</si>
  <si>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</si>
  <si>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</si>
  <si>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</si>
  <si>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</si>
  <si>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</si>
  <si>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</si>
  <si>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</si>
  <si>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</si>
  <si>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</si>
  <si>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</si>
  <si>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</si>
  <si>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</si>
  <si>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</si>
  <si>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</si>
  <si>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</si>
  <si>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</si>
  <si>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</si>
  <si>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</si>
  <si>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</si>
  <si>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</si>
  <si>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</si>
  <si>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</si>
  <si>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</si>
  <si>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</si>
  <si>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</si>
  <si>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</si>
  <si>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</si>
  <si>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</si>
  <si>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</si>
  <si>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</si>
  <si>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</si>
  <si>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</si>
  <si>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</si>
  <si>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</si>
  <si>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</si>
  <si>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</si>
  <si>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</si>
  <si>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</si>
  <si>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</si>
  <si>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</si>
  <si>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</si>
  <si>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</si>
  <si>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</si>
  <si>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</si>
  <si>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</si>
  <si>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</si>
  <si>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</si>
  <si>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</si>
  <si>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</si>
  <si>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</si>
  <si>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</si>
  <si>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</si>
  <si>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</si>
  <si>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</si>
  <si>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</si>
  <si>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</si>
  <si>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</si>
  <si>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</si>
  <si>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</si>
  <si>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</si>
  <si>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</si>
  <si>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</si>
  <si>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</si>
  <si>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</si>
  <si>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</si>
  <si>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</si>
  <si>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</si>
  <si>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</si>
  <si>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</si>
  <si>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</si>
  <si>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</si>
  <si>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</si>
  <si>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</si>
  <si>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</si>
  <si>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</si>
  <si>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</si>
  <si>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</si>
  <si>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</si>
  <si>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</si>
  <si>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</si>
  <si>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</si>
  <si>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</si>
  <si>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</si>
  <si>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</si>
  <si>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</si>
  <si>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</si>
  <si>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</si>
  <si>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</si>
  <si>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</si>
  <si>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</si>
  <si>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</si>
  <si>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</si>
  <si>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</si>
  <si>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</si>
  <si>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</si>
  <si>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</si>
  <si>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</si>
  <si>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</si>
  <si>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</si>
  <si>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</si>
  <si>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</si>
  <si>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</si>
  <si>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</si>
  <si>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</si>
  <si>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</si>
  <si>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</si>
  <si>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</si>
  <si>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</si>
  <si>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</si>
  <si>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</si>
  <si>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</si>
  <si>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</si>
  <si>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</si>
  <si>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</si>
  <si>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</si>
  <si>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</si>
  <si>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</si>
  <si>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</si>
  <si>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</si>
  <si>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</si>
  <si>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</si>
  <si>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</si>
  <si>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</si>
  <si>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</si>
  <si>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</si>
  <si>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</si>
  <si>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</si>
  <si>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</si>
  <si>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</si>
  <si>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</si>
  <si>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</si>
  <si>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</si>
  <si>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</si>
  <si>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</si>
  <si>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</si>
  <si>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</si>
  <si>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</si>
  <si>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</si>
  <si>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</si>
  <si>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</si>
  <si>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</si>
  <si>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</si>
  <si>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</si>
  <si>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</si>
  <si>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</si>
  <si>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</si>
  <si>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</si>
  <si>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</si>
  <si>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</si>
  <si>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</si>
  <si>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</si>
  <si>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</si>
  <si>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</si>
  <si>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</si>
  <si>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</si>
  <si>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</si>
  <si>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</si>
  <si>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</si>
  <si>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</si>
  <si>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</si>
  <si>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</si>
  <si>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</si>
  <si>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</si>
  <si>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</si>
  <si>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</si>
  <si>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</si>
  <si>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</si>
  <si>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</si>
  <si>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</si>
  <si>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</si>
  <si>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</si>
  <si>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</si>
  <si>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</si>
  <si>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</si>
  <si>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</si>
  <si>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</si>
  <si>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</si>
  <si>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</si>
  <si>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</si>
  <si>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</si>
  <si>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</si>
  <si>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</si>
  <si>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</si>
  <si>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</si>
  <si>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</si>
  <si>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</si>
  <si>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</si>
  <si>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</si>
  <si>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</si>
  <si>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</si>
  <si>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</si>
  <si>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</si>
  <si>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</si>
  <si>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</si>
  <si>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</si>
  <si>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</si>
  <si>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</si>
  <si>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</si>
  <si>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</si>
  <si>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</si>
  <si>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</si>
  <si>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</si>
  <si>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</si>
  <si>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</si>
  <si>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</si>
  <si>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</si>
  <si>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</si>
  <si>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</si>
  <si>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</si>
  <si>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</si>
  <si>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</si>
  <si>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</si>
  <si>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</si>
  <si>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</si>
  <si>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</si>
  <si>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</si>
  <si>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</si>
  <si>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</si>
  <si>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</si>
  <si>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</si>
  <si>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</si>
  <si>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</si>
  <si>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</si>
  <si>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</si>
  <si>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</si>
  <si>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</si>
  <si>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</si>
  <si>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</si>
  <si>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</si>
  <si>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</si>
  <si>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</si>
  <si>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</si>
  <si>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</si>
  <si>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</si>
  <si>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</si>
  <si>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</si>
  <si>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</si>
  <si>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</si>
  <si>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</si>
  <si>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</si>
  <si>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</si>
  <si>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</si>
  <si>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</si>
  <si>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</si>
  <si>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</si>
  <si>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</si>
  <si>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</si>
  <si>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</si>
  <si>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</si>
  <si>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</si>
  <si>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</si>
  <si>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</si>
  <si>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</si>
  <si>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</si>
  <si>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</si>
  <si>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</si>
  <si>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</si>
  <si>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</si>
  <si>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</si>
  <si>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</si>
  <si>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</si>
  <si>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</si>
  <si>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</si>
  <si>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</si>
  <si>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</si>
  <si>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</si>
  <si>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</si>
  <si>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</si>
  <si>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</si>
  <si>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</si>
  <si>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</si>
  <si>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</si>
  <si>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</si>
  <si>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</si>
  <si>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</si>
  <si>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</si>
  <si>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</si>
  <si>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</si>
  <si>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</si>
  <si>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</si>
  <si>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</si>
  <si>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</si>
  <si>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</si>
  <si>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</si>
  <si>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</si>
  <si>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</si>
  <si>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</si>
  <si>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</si>
  <si>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</si>
  <si>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</si>
  <si>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</si>
  <si>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</si>
  <si>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</si>
  <si>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</si>
  <si>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</si>
  <si>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</si>
  <si>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</si>
  <si>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</si>
  <si>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</si>
  <si>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</si>
  <si>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</si>
  <si>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</si>
  <si>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</si>
  <si>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</si>
  <si>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</si>
  <si>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</si>
  <si>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</si>
  <si>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</si>
  <si>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</si>
  <si>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</si>
  <si>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</si>
  <si>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</si>
  <si>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</si>
  <si>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</si>
  <si>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</si>
  <si>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</si>
  <si>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</si>
  <si>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</si>
  <si>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</si>
  <si>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</si>
  <si>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</si>
  <si>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</si>
  <si>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</si>
  <si>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</si>
  <si>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</si>
  <si>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</si>
  <si>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</si>
  <si>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</si>
  <si>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</si>
  <si>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</si>
  <si>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</si>
  <si>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</si>
  <si>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</si>
  <si>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</si>
  <si>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</si>
  <si>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</si>
  <si>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</si>
  <si>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</si>
  <si>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</si>
  <si>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</si>
  <si>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</si>
  <si>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</si>
  <si>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</si>
  <si>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</si>
  <si>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</si>
  <si>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</si>
  <si>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</si>
  <si>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</si>
  <si>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</si>
  <si>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</si>
  <si>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</si>
  <si>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</si>
  <si>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</si>
  <si>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</si>
  <si>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</si>
  <si>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</si>
  <si>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</si>
  <si>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</si>
  <si>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</si>
  <si>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</si>
  <si>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</si>
  <si>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</si>
  <si>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</si>
  <si>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</si>
  <si>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</si>
  <si>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</si>
  <si>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</si>
  <si>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</si>
  <si>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</si>
  <si>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</si>
  <si>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</si>
  <si>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</si>
  <si>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</si>
  <si>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</si>
  <si>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</si>
  <si>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</si>
  <si>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</si>
  <si>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</si>
  <si>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</si>
  <si>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</si>
  <si>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</si>
  <si>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</si>
  <si>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</si>
  <si>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</si>
  <si>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</si>
  <si>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</si>
  <si>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</si>
  <si>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</si>
  <si>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</si>
  <si>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</si>
  <si>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</si>
  <si>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</si>
  <si>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</si>
  <si>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</si>
  <si>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</si>
  <si>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</si>
  <si>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</si>
  <si>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</si>
  <si>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</si>
  <si>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</si>
  <si>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</si>
  <si>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</si>
  <si>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</si>
  <si>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</si>
  <si>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</si>
  <si>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</si>
  <si>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</si>
  <si>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</si>
  <si>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</si>
  <si>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</si>
  <si>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</si>
  <si>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</si>
  <si>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</si>
  <si>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</si>
  <si>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</si>
  <si>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</si>
  <si>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</si>
  <si>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</si>
  <si>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</si>
  <si>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</si>
  <si>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</si>
  <si>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</si>
  <si>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</si>
  <si>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</si>
  <si>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</si>
  <si>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</si>
  <si>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</si>
  <si>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</si>
  <si>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</si>
  <si>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</si>
  <si>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</si>
  <si>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</si>
  <si>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</si>
  <si>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</si>
  <si>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</si>
  <si>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</si>
  <si>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</si>
  <si>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</si>
  <si>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</si>
  <si>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</si>
  <si>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</si>
  <si>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</si>
  <si>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</si>
  <si>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</si>
  <si>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</si>
  <si>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</si>
  <si>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</si>
  <si>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</si>
  <si>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</si>
  <si>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</si>
  <si>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</si>
  <si>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</si>
  <si>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</si>
  <si>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</si>
  <si>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</si>
  <si>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</si>
  <si>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</si>
  <si>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</si>
  <si>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</si>
  <si>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</si>
  <si>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</si>
  <si>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</si>
  <si>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</si>
  <si>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</si>
  <si>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</si>
  <si>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</si>
  <si>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</si>
  <si>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</si>
  <si>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</si>
  <si>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</si>
  <si>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</si>
  <si>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</si>
  <si>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</si>
  <si>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</si>
  <si>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</si>
  <si>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</si>
  <si>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</si>
  <si>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</si>
  <si>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</si>
  <si>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</si>
  <si>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</si>
  <si>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</si>
  <si>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</si>
  <si>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</si>
  <si>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</si>
  <si>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</si>
  <si>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</si>
  <si>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</si>
  <si>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</si>
  <si>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</si>
  <si>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</si>
  <si>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</si>
  <si>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</si>
  <si>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</si>
  <si>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</si>
  <si>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</si>
  <si>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</si>
  <si>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</si>
  <si>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</si>
  <si>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</si>
  <si>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</si>
  <si>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</si>
  <si>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</si>
  <si>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</si>
  <si>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</si>
  <si>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</si>
  <si>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</si>
  <si>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</si>
  <si>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</si>
  <si>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</si>
  <si>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</si>
  <si>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</si>
  <si>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</si>
  <si>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</si>
  <si>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</si>
  <si>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</si>
  <si>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</si>
  <si>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</si>
  <si>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</si>
  <si>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</si>
  <si>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</si>
  <si>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</si>
  <si>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</si>
  <si>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</si>
  <si>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</si>
  <si>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</si>
  <si>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</si>
  <si>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</si>
  <si>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</si>
  <si>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</si>
  <si>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</si>
  <si>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</si>
  <si>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</si>
  <si>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</si>
  <si>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</si>
  <si>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</si>
  <si>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</si>
  <si>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</si>
  <si>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</si>
  <si>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</si>
  <si>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</si>
  <si>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</si>
  <si>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</si>
  <si>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</si>
  <si>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</si>
  <si>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</si>
  <si>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</si>
  <si>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</si>
  <si>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</si>
  <si>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</si>
  <si>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</si>
  <si>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</si>
  <si>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</si>
  <si>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</si>
  <si>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</si>
  <si>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</si>
  <si>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</si>
  <si>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</si>
  <si>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</si>
  <si>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</si>
  <si>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</si>
  <si>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</si>
  <si>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</si>
  <si>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</si>
  <si>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</si>
  <si>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</si>
  <si>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</si>
  <si>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</si>
  <si>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</si>
  <si>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</si>
  <si>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</si>
  <si>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</si>
  <si>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</si>
  <si>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</si>
  <si>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</si>
  <si>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</si>
  <si>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</si>
  <si>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</si>
  <si>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</si>
  <si>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</si>
  <si>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</si>
  <si>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</si>
  <si>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</si>
  <si>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</si>
  <si>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</si>
  <si>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</si>
  <si>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</si>
  <si>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</si>
  <si>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</si>
  <si>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</si>
  <si>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</si>
  <si>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</si>
  <si>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</si>
  <si>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</si>
  <si>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</si>
  <si>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</si>
  <si>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</si>
  <si>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</si>
  <si>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</si>
  <si>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</si>
  <si>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</si>
  <si>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</si>
  <si>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</si>
  <si>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</si>
  <si>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</si>
  <si>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</si>
  <si>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</si>
  <si>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</si>
  <si>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</si>
  <si>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</si>
  <si>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</si>
  <si>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</si>
  <si>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</si>
  <si>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</si>
  <si>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</si>
  <si>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</si>
  <si>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</si>
  <si>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</si>
  <si>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</si>
  <si>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</si>
  <si>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</si>
  <si>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</si>
  <si>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</si>
  <si>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</si>
  <si>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</si>
  <si>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</si>
  <si>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</si>
  <si>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</si>
  <si>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</si>
  <si>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</si>
  <si>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</si>
  <si>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</si>
  <si>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</si>
  <si>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</si>
  <si>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</si>
  <si>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</si>
  <si>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</si>
  <si>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</si>
  <si>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</si>
  <si>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</si>
  <si>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</si>
  <si>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</si>
  <si>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</si>
  <si>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</si>
  <si>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</si>
  <si>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</si>
  <si>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</si>
  <si>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</si>
  <si>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</si>
  <si>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</si>
  <si>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</si>
  <si>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</si>
  <si>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</si>
  <si>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</si>
  <si>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</si>
  <si>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</si>
  <si>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</si>
  <si>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</si>
  <si>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</si>
  <si>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</si>
  <si>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</si>
  <si>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</si>
  <si>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</si>
  <si>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</si>
  <si>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</si>
  <si>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</si>
  <si>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</si>
  <si>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</si>
  <si>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</si>
  <si>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</si>
  <si>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</si>
  <si>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</si>
  <si>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</si>
  <si>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</si>
  <si>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</si>
  <si>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</si>
  <si>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</si>
  <si>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</si>
  <si>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</si>
  <si>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</si>
  <si>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</si>
  <si>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</si>
  <si>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</si>
  <si>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</si>
  <si>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</si>
  <si>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</si>
  <si>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</si>
  <si>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</si>
  <si>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</si>
  <si>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</si>
  <si>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</si>
  <si>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</si>
  <si>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</si>
  <si>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</si>
  <si>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</si>
  <si>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</si>
  <si>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</si>
  <si>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</si>
  <si>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</si>
  <si>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</si>
  <si>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</si>
  <si>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</si>
  <si>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</si>
  <si>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</si>
  <si>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</si>
  <si>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</si>
  <si>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</si>
  <si>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</si>
  <si>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</si>
  <si>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</si>
  <si>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</si>
  <si>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</si>
  <si>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</si>
  <si>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</si>
  <si>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</si>
  <si>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</si>
  <si>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</si>
  <si>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</si>
  <si>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</si>
  <si>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</si>
  <si>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</si>
  <si>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</si>
  <si>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</si>
  <si>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</si>
  <si>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</si>
  <si>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</si>
  <si>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</si>
  <si>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</si>
  <si>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</si>
  <si>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</si>
  <si>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</si>
  <si>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</si>
  <si>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</si>
  <si>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</si>
  <si>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</si>
  <si>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</si>
  <si>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</si>
  <si>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</si>
  <si>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</si>
  <si>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</si>
  <si>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</si>
  <si>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</si>
  <si>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</si>
  <si>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</si>
  <si>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</si>
  <si>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</si>
  <si>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</si>
  <si>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</si>
  <si>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</si>
  <si>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</si>
  <si>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</si>
  <si>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</si>
  <si>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</si>
  <si>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</si>
  <si>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</si>
  <si>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</si>
  <si>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</si>
  <si>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</si>
  <si>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</si>
  <si>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</si>
  <si>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</si>
  <si>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</si>
  <si>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</si>
  <si>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</si>
  <si>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</si>
  <si>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</si>
  <si>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</si>
  <si>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</si>
  <si>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</si>
  <si>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</si>
  <si>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</si>
  <si>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</si>
  <si>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</si>
  <si>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</si>
  <si>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</si>
  <si>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</si>
  <si>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</si>
  <si>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</si>
  <si>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</si>
  <si>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</si>
  <si>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</si>
  <si>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</si>
  <si>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</si>
  <si>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</si>
  <si>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</si>
  <si>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</si>
  <si>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</si>
  <si>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</si>
  <si>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</si>
  <si>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</si>
  <si>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</si>
  <si>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</si>
  <si>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</si>
  <si>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</si>
  <si>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</si>
  <si>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</si>
  <si>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</si>
  <si>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</si>
  <si>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</si>
  <si>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</si>
  <si>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</si>
  <si>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</si>
  <si>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</si>
  <si>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</si>
  <si>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</si>
  <si>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</si>
  <si>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</si>
  <si>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</si>
  <si>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</si>
  <si>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</si>
  <si>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</si>
  <si>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</si>
  <si>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</si>
  <si>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</si>
  <si>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</si>
  <si>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</si>
  <si>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</si>
  <si>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</si>
  <si>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</si>
  <si>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</si>
  <si>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</si>
  <si>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</si>
  <si>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</si>
  <si>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</si>
  <si>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</si>
  <si>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</si>
  <si>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</si>
  <si>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</si>
  <si>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</si>
  <si>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</si>
  <si>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</si>
  <si>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</si>
  <si>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</si>
  <si>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</si>
  <si>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</si>
  <si>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</si>
  <si>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</si>
  <si>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</si>
  <si>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</si>
  <si>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</si>
  <si>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</si>
  <si>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</si>
  <si>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</si>
  <si>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</si>
  <si>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</si>
  <si>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</si>
  <si>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</si>
  <si>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</si>
  <si>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</si>
  <si>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</si>
  <si>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</si>
  <si>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</si>
  <si>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</si>
  <si>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</si>
  <si>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</si>
  <si>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</si>
  <si>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</si>
  <si>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</si>
  <si>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</si>
  <si>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</si>
  <si>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</si>
  <si>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</si>
  <si>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</si>
  <si>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</si>
  <si>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</si>
  <si>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</si>
  <si>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</si>
  <si>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</si>
  <si>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</si>
  <si>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</si>
  <si>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</si>
  <si>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</si>
  <si>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</si>
  <si>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</si>
  <si>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</si>
  <si>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</si>
  <si>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</si>
  <si>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</si>
  <si>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</si>
  <si>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</si>
  <si>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</si>
  <si>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</si>
  <si>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</si>
  <si>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</si>
  <si>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</si>
  <si>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</si>
  <si>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</si>
  <si>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</si>
  <si>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</si>
  <si>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</si>
  <si>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</si>
  <si>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</si>
  <si>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</si>
  <si>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</si>
  <si>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</si>
  <si>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</si>
  <si>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</si>
  <si>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</si>
  <si>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</si>
  <si>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</si>
  <si>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</si>
  <si>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</si>
  <si>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</si>
  <si>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</si>
  <si>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</si>
  <si>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</si>
  <si>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</si>
  <si>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</si>
  <si>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</si>
  <si>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</si>
  <si>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</si>
  <si>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</si>
  <si>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</si>
  <si>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</si>
  <si>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</si>
  <si>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</si>
  <si>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</si>
  <si>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</si>
  <si>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</si>
  <si>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</si>
  <si>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</si>
  <si>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</si>
  <si>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</si>
  <si>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</si>
  <si>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</si>
  <si>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</si>
  <si>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</si>
  <si>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</si>
  <si>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</si>
  <si>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</si>
  <si>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</si>
  <si>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</si>
  <si>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</si>
  <si>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</si>
  <si>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</si>
  <si>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</si>
  <si>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</si>
  <si>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</si>
  <si>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</si>
  <si>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</si>
  <si>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</si>
  <si>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</si>
  <si>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</si>
  <si>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</si>
  <si>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</si>
  <si>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</si>
  <si>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</si>
  <si>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</si>
  <si>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</si>
  <si>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</si>
  <si>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</si>
  <si>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</si>
  <si>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</si>
  <si>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</si>
  <si>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</si>
  <si>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</si>
  <si>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</si>
  <si>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</si>
  <si>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</si>
  <si>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</si>
  <si>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</si>
  <si>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</si>
  <si>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</si>
  <si>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</si>
  <si>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</si>
  <si>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</si>
  <si>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</si>
  <si>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</si>
  <si>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</si>
  <si>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</si>
  <si>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</si>
  <si>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</si>
  <si>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</si>
  <si>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</si>
  <si>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</si>
  <si>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</si>
  <si>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</si>
  <si>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</si>
  <si>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</si>
  <si>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</si>
  <si>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</si>
  <si>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</si>
  <si>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</si>
  <si>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</si>
  <si>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</si>
  <si>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</si>
  <si>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</si>
  <si>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</si>
  <si>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</si>
  <si>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</si>
  <si>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</si>
  <si>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</si>
  <si>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</si>
  <si>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</si>
  <si>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</si>
  <si>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</si>
  <si>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</si>
  <si>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</si>
  <si>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</si>
  <si>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</si>
  <si>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</si>
  <si>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</si>
  <si>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</si>
  <si>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</si>
  <si>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</si>
  <si>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</si>
  <si>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</si>
  <si>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</si>
  <si>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</si>
  <si>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</si>
  <si>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</si>
  <si>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</si>
  <si>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</si>
  <si>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</si>
  <si>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</si>
  <si>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</si>
  <si>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</si>
  <si>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</si>
  <si>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</si>
  <si>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</si>
  <si>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</si>
  <si>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</si>
  <si>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</si>
  <si>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</si>
  <si>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</si>
  <si>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</si>
  <si>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</si>
  <si>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</si>
  <si>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</si>
  <si>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</si>
  <si>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</si>
  <si>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</si>
  <si>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</si>
  <si>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</si>
  <si>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</si>
  <si>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</si>
  <si>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</si>
  <si>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</si>
  <si>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</si>
  <si>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</si>
  <si>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</si>
  <si>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</si>
  <si>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</si>
  <si>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</si>
  <si>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</si>
  <si>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</si>
  <si>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</si>
  <si>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</si>
  <si>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</si>
  <si>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</si>
  <si>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</si>
  <si>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</si>
  <si>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</si>
  <si>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</si>
  <si>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</si>
  <si>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</si>
  <si>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</si>
  <si>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</si>
  <si>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</si>
  <si>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</si>
  <si>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</si>
  <si>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</si>
  <si>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</si>
  <si>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</si>
  <si>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</si>
  <si>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</si>
  <si>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</si>
  <si>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</si>
  <si>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</si>
  <si>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</si>
  <si>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</si>
  <si>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</si>
  <si>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</si>
  <si>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</si>
  <si>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</si>
  <si>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</si>
  <si>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</si>
  <si>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</si>
  <si>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</si>
  <si>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</si>
  <si>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</si>
  <si>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</si>
  <si>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</si>
  <si>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</si>
  <si>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</si>
  <si>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</si>
  <si>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</si>
  <si>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</si>
  <si>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</si>
  <si>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</si>
  <si>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</si>
  <si>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</si>
  <si>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</si>
  <si>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</si>
  <si>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</si>
  <si>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</si>
  <si>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</si>
  <si>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</si>
  <si>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</si>
  <si>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</si>
  <si>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</si>
  <si>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</si>
  <si>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</si>
  <si>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</si>
  <si>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</si>
  <si>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</si>
  <si>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</si>
  <si>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</si>
  <si>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</si>
  <si>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</si>
  <si>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</si>
  <si>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</si>
  <si>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</si>
  <si>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</si>
  <si>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</si>
  <si>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</si>
  <si>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</si>
  <si>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</si>
  <si>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</si>
  <si>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</si>
  <si>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</si>
  <si>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</si>
  <si>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</si>
  <si>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</si>
  <si>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</si>
  <si>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</si>
  <si>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</si>
  <si>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</si>
  <si>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</si>
  <si>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</si>
  <si>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</si>
  <si>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</si>
  <si>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</si>
  <si>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</si>
  <si>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</si>
  <si>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</si>
  <si>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</si>
  <si>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</si>
  <si>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</si>
  <si>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</si>
  <si>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</si>
  <si>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</si>
  <si>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</si>
  <si>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</si>
  <si>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</si>
  <si>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</si>
  <si>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</si>
  <si>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</si>
  <si>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</si>
  <si>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</si>
  <si>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</si>
  <si>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</si>
  <si>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</si>
  <si>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</si>
  <si>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</si>
  <si>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</si>
  <si>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</si>
  <si>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</si>
  <si>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</si>
  <si>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</si>
  <si>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</si>
  <si>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</si>
  <si>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</si>
  <si>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</si>
  <si>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</si>
  <si>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</si>
  <si>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</si>
  <si>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</si>
  <si>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</si>
  <si>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</si>
  <si>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</si>
  <si>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</si>
  <si>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</si>
  <si>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</si>
  <si>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</si>
  <si>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</si>
  <si>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</si>
  <si>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</si>
  <si>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</si>
  <si>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</si>
  <si>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</si>
  <si>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</si>
  <si>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</si>
  <si>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</si>
  <si>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</si>
  <si>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</si>
  <si>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</si>
  <si>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</si>
  <si>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</si>
  <si>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</si>
  <si>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</si>
  <si>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</si>
  <si>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</si>
  <si>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</si>
  <si>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</si>
  <si>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</si>
  <si>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</si>
  <si>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</si>
  <si>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</si>
  <si>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</si>
  <si>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</si>
  <si>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</si>
  <si>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</si>
  <si>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</si>
  <si>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</si>
  <si>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</si>
  <si>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</si>
  <si>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</si>
  <si>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</si>
  <si>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</si>
  <si>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</si>
  <si>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</si>
  <si>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</si>
  <si>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</si>
  <si>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</si>
  <si>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</si>
  <si>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</si>
  <si>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</si>
  <si>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</si>
  <si>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</si>
  <si>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</si>
  <si>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</si>
  <si>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</si>
  <si>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</si>
  <si>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</si>
  <si>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</si>
  <si>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</si>
  <si>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</si>
  <si>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</si>
  <si>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</si>
  <si>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</si>
  <si>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</si>
  <si>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</si>
  <si>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</si>
  <si>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</si>
  <si>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</si>
  <si>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</si>
  <si>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</si>
  <si>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</si>
  <si>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</si>
  <si>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</si>
  <si>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</si>
  <si>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</si>
  <si>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</si>
  <si>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</si>
  <si>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</si>
  <si>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</si>
  <si>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</si>
  <si>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</si>
  <si>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</si>
  <si>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</si>
  <si>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</si>
  <si>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</si>
  <si>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</si>
  <si>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</si>
  <si>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</si>
  <si>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</si>
  <si>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</si>
  <si>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</si>
  <si>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</si>
  <si>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</si>
  <si>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</si>
  <si>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</si>
  <si>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</si>
  <si>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</si>
  <si>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</si>
  <si>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</si>
  <si>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</si>
  <si>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</si>
  <si>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</si>
  <si>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</si>
  <si>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</si>
  <si>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</si>
  <si>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</si>
  <si>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</si>
  <si>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</si>
  <si>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</si>
  <si>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</si>
  <si>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</si>
  <si>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</si>
  <si>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</si>
  <si>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</si>
  <si>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</si>
  <si>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</si>
  <si>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</si>
  <si>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</si>
  <si>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</si>
  <si>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</si>
  <si>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</si>
  <si>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</si>
  <si>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</si>
  <si>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</si>
  <si>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</si>
  <si>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</si>
  <si>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</si>
  <si>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</si>
  <si>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</si>
  <si>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</si>
  <si>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</si>
  <si>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</si>
  <si>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</si>
  <si>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</si>
  <si>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</si>
  <si>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</si>
  <si>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</si>
  <si>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</si>
  <si>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</si>
  <si>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</si>
  <si>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</si>
  <si>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</si>
  <si>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</si>
  <si>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</si>
  <si>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</si>
  <si>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</si>
  <si>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</si>
  <si>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</si>
  <si>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</si>
  <si>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</si>
  <si>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</si>
  <si>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</si>
  <si>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</si>
  <si>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</si>
  <si>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</si>
  <si>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</si>
  <si>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</si>
  <si>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</si>
  <si>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</si>
  <si>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</si>
  <si>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</si>
  <si>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</si>
  <si>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</si>
  <si>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</si>
  <si>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</si>
  <si>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</si>
  <si>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</si>
  <si>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</si>
  <si>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</si>
  <si>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</si>
  <si>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</si>
  <si>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</si>
  <si>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</si>
  <si>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</si>
  <si>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</si>
  <si>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</si>
  <si>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</si>
  <si>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</si>
  <si>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</si>
  <si>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</si>
  <si>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</si>
  <si>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</si>
  <si>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</si>
  <si>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</si>
  <si>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</si>
  <si>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</si>
  <si>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</si>
  <si>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</si>
  <si>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</si>
  <si>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</si>
  <si>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</si>
  <si>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</si>
  <si>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</si>
  <si>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</si>
  <si>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</si>
  <si>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</si>
  <si>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</si>
  <si>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</si>
  <si>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</si>
  <si>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</si>
  <si>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</si>
  <si>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</si>
  <si>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</si>
  <si>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</si>
  <si>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</si>
  <si>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</si>
  <si>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</si>
  <si>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</si>
  <si>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</si>
  <si>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</si>
  <si>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</si>
  <si>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</si>
  <si>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</si>
  <si>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</si>
  <si>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</si>
  <si>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</si>
  <si>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</si>
  <si>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</si>
  <si>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</si>
  <si>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</si>
  <si>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</si>
  <si>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</si>
  <si>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</si>
  <si>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</si>
  <si>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</si>
  <si>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</si>
  <si>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</si>
  <si>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</si>
  <si>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</si>
  <si>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</si>
  <si>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</si>
  <si>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</si>
  <si>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</si>
  <si>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</si>
  <si>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</si>
  <si>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</si>
  <si>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</si>
  <si>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</si>
  <si>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</si>
  <si>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</si>
  <si>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</si>
  <si>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</si>
  <si>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</si>
  <si>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</si>
  <si>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</si>
  <si>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</si>
  <si>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</si>
  <si>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</si>
  <si>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</si>
  <si>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</si>
  <si>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</si>
  <si>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</si>
  <si>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</si>
  <si>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</si>
  <si>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</si>
  <si>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</si>
  <si>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</si>
  <si>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</si>
  <si>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</si>
  <si>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</si>
  <si>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</si>
  <si>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</si>
  <si>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</si>
  <si>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</si>
  <si>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</si>
  <si>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</si>
  <si>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</si>
  <si>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</si>
  <si>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</si>
  <si>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</si>
  <si>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</si>
  <si>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</si>
  <si>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</si>
  <si>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</si>
  <si>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</si>
  <si>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</si>
  <si>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</si>
  <si>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</si>
  <si>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</si>
  <si>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</si>
  <si>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</si>
  <si>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</si>
  <si>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</si>
  <si>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</si>
  <si>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</si>
  <si>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</si>
  <si>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</si>
  <si>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</si>
  <si>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</si>
  <si>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</si>
  <si>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</si>
  <si>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</si>
  <si>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</si>
  <si>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</si>
  <si>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</si>
  <si>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</si>
  <si>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</si>
  <si>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</si>
  <si>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</si>
  <si>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</si>
  <si>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</si>
  <si>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</si>
  <si>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</si>
  <si>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</si>
  <si>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</si>
  <si>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</si>
  <si>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</si>
  <si>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</si>
  <si>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</si>
  <si>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</si>
  <si>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</si>
  <si>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</si>
  <si>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</si>
  <si>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</si>
  <si>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</si>
  <si>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</si>
  <si>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</si>
  <si>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</si>
  <si>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</si>
  <si>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</si>
  <si>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</si>
  <si>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</si>
  <si>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</si>
  <si>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</si>
  <si>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</si>
  <si>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</si>
  <si>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</si>
  <si>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</si>
  <si>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</si>
  <si>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</si>
  <si>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</si>
  <si>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</si>
  <si>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</si>
  <si>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</si>
  <si>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</si>
  <si>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</si>
  <si>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</si>
  <si>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</si>
  <si>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</si>
  <si>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</si>
  <si>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</si>
  <si>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</si>
  <si>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</si>
  <si>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</si>
  <si>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</si>
  <si>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</si>
  <si>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</si>
  <si>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</si>
  <si>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</si>
  <si>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</si>
  <si>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</si>
  <si>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</si>
  <si>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</si>
  <si>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</si>
  <si>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</si>
  <si>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</si>
  <si>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</si>
  <si>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</si>
  <si>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</si>
  <si>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</si>
  <si>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</si>
  <si>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</si>
  <si>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</si>
  <si>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</si>
  <si>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</si>
  <si>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</si>
  <si>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</si>
  <si>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</si>
  <si>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</si>
  <si>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</si>
  <si>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</si>
  <si>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</si>
  <si>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</si>
  <si>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</si>
  <si>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</si>
  <si>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</si>
  <si>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</si>
  <si>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</si>
  <si>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</si>
  <si>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</si>
  <si>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</si>
  <si>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</si>
  <si>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</si>
  <si>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</si>
  <si>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</si>
  <si>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</si>
  <si>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</si>
  <si>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</si>
  <si>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</si>
  <si>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</si>
  <si>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</si>
  <si>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</si>
  <si>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</si>
  <si>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</si>
  <si>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</si>
  <si>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</si>
  <si>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</si>
  <si>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</si>
  <si>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</si>
  <si>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</si>
  <si>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</si>
  <si>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</si>
  <si>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</si>
  <si>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</si>
  <si>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</si>
  <si>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</si>
  <si>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</si>
  <si>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</si>
  <si>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</si>
  <si>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</si>
  <si>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</si>
  <si>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</si>
  <si>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</si>
  <si>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</si>
  <si>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</si>
  <si>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</si>
  <si>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</si>
  <si>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</si>
  <si>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</si>
  <si>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</si>
  <si>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</si>
  <si>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</si>
  <si>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</si>
  <si>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</si>
  <si>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</si>
  <si>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</si>
  <si>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</si>
  <si>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</si>
  <si>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</si>
  <si>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</si>
  <si>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</si>
  <si>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</si>
  <si>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</si>
  <si>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</si>
  <si>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</si>
  <si>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</si>
  <si>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</si>
  <si>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</si>
  <si>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</si>
  <si>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</si>
  <si>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</si>
  <si>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</si>
  <si>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</si>
  <si>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</si>
  <si>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</si>
  <si>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</si>
  <si>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</si>
  <si>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</si>
  <si>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</si>
  <si>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</si>
  <si>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</si>
  <si>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</si>
  <si>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</si>
  <si>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</si>
  <si>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</si>
  <si>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</si>
  <si>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</si>
  <si>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</si>
  <si>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</si>
  <si>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</si>
  <si>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</si>
  <si>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</si>
  <si>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</si>
  <si>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</si>
  <si>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</si>
  <si>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</si>
  <si>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</si>
  <si>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</si>
  <si>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</si>
  <si>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</si>
  <si>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</si>
  <si>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</si>
  <si>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</si>
  <si>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</si>
  <si>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</si>
  <si>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</si>
  <si>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</si>
  <si>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</si>
  <si>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</si>
  <si>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</si>
  <si>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</si>
  <si>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</si>
  <si>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</si>
  <si>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</si>
  <si>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</si>
  <si>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</si>
  <si>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</si>
  <si>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</si>
  <si>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</si>
  <si>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</si>
  <si>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</si>
  <si>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</si>
  <si>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</si>
  <si>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</si>
  <si>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</si>
  <si>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</si>
  <si>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</si>
  <si>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</si>
  <si>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</si>
  <si>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</si>
  <si>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</si>
  <si>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</si>
  <si>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</si>
  <si>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</si>
  <si>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</si>
  <si>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</si>
  <si>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</si>
  <si>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</si>
  <si>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</si>
  <si>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</si>
  <si>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</si>
  <si>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</si>
  <si>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</si>
  <si>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</si>
  <si>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</si>
  <si>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</si>
  <si>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</si>
  <si>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</si>
  <si>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</si>
  <si>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</si>
  <si>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</si>
  <si>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</si>
  <si>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</si>
  <si>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</si>
  <si>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</si>
  <si>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</si>
  <si>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</si>
  <si>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</si>
  <si>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</si>
  <si>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</si>
  <si>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</si>
  <si>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</si>
  <si>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</si>
  <si>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</si>
  <si>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</si>
  <si>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</si>
  <si>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</si>
  <si>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</si>
  <si>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</si>
  <si>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</si>
  <si>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</si>
  <si>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</si>
  <si>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</si>
  <si>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</si>
  <si>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</si>
  <si>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</si>
  <si>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</si>
  <si>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</si>
  <si>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</si>
  <si>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</si>
  <si>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</si>
  <si>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</si>
  <si>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</si>
  <si>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</si>
  <si>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</si>
  <si>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</si>
  <si>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</si>
  <si>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</si>
  <si>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</si>
  <si>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</si>
  <si>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</si>
  <si>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</si>
  <si>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</si>
  <si>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</si>
  <si>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</si>
  <si>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</si>
  <si>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</si>
  <si>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</si>
  <si>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</si>
  <si>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</si>
  <si>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</si>
  <si>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</si>
  <si>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</si>
  <si>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</si>
  <si>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</si>
  <si>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</si>
  <si>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</si>
  <si>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</si>
  <si>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</si>
  <si>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</si>
  <si>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</si>
  <si>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</si>
  <si>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</si>
  <si>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</si>
  <si>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</si>
  <si>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</si>
  <si>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</si>
  <si>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</si>
  <si>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</si>
  <si>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</si>
  <si>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</si>
  <si>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</si>
  <si>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</si>
  <si>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</si>
  <si>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</si>
  <si>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</si>
  <si>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</si>
  <si>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</si>
  <si>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</si>
  <si>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</si>
  <si>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</si>
  <si>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</si>
  <si>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</si>
  <si>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</si>
  <si>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</si>
  <si>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</si>
  <si>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</si>
  <si>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</si>
  <si>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</si>
  <si>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</si>
  <si>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</si>
  <si>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</si>
  <si>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</si>
  <si>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</si>
  <si>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</si>
  <si>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</si>
  <si>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</si>
  <si>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</si>
  <si>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</si>
  <si>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</si>
  <si>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</si>
  <si>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</si>
  <si>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</si>
  <si>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</si>
  <si>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</si>
  <si>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</si>
  <si>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</si>
  <si>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</si>
  <si>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</si>
  <si>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</si>
  <si>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</si>
  <si>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</si>
  <si>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</si>
  <si>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</si>
  <si>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</si>
  <si>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</si>
  <si>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</si>
  <si>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</si>
  <si>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</si>
  <si>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</si>
  <si>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</si>
  <si>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</si>
  <si>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</si>
  <si>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</si>
  <si>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</si>
  <si>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</si>
  <si>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</si>
  <si>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</si>
  <si>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</si>
  <si>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</si>
  <si>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</si>
  <si>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</si>
  <si>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</si>
  <si>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</si>
  <si>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</si>
  <si>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</si>
  <si>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</si>
  <si>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</si>
  <si>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</si>
  <si>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</si>
  <si>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</si>
  <si>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</si>
  <si>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</si>
  <si>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</si>
  <si>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</si>
  <si>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</si>
  <si>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</si>
  <si>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</si>
  <si>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</si>
  <si>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</si>
  <si>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</si>
  <si>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</si>
  <si>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</si>
  <si>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</si>
  <si>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</si>
  <si>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</si>
  <si>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</si>
  <si>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</si>
  <si>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</si>
  <si>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</si>
  <si>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</si>
  <si>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</si>
  <si>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</si>
  <si>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</si>
  <si>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</si>
  <si>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</si>
  <si>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</si>
  <si>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</si>
  <si>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</si>
  <si>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</si>
  <si>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</si>
  <si>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</si>
  <si>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</si>
  <si>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</si>
  <si>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</si>
  <si>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</si>
  <si>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</si>
  <si>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</si>
  <si>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</si>
  <si>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</si>
  <si>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</si>
  <si>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</si>
  <si>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</si>
  <si>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</si>
  <si>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</si>
  <si>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</si>
  <si>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</si>
  <si>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</si>
  <si>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</si>
  <si>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</si>
  <si>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</si>
  <si>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</si>
  <si>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</si>
  <si>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</si>
  <si>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</si>
  <si>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</si>
  <si>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</si>
  <si>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</si>
  <si>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</si>
  <si>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</si>
  <si>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</si>
  <si>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</si>
  <si>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</si>
  <si>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</si>
  <si>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</si>
  <si>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</si>
  <si>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</si>
  <si>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</si>
  <si>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</si>
  <si>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</si>
  <si>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</si>
  <si>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</si>
  <si>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</si>
  <si>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</si>
  <si>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</si>
  <si>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</si>
  <si>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</si>
  <si>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</si>
  <si>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</si>
  <si>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</si>
  <si>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</si>
  <si>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</si>
  <si>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</si>
  <si>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</si>
  <si>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</si>
  <si>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</si>
  <si>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</si>
  <si>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</si>
  <si>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</si>
  <si>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</si>
  <si>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</si>
  <si>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</si>
  <si>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</si>
  <si>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</si>
  <si>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</si>
  <si>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</si>
  <si>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</si>
  <si>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</si>
  <si>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</si>
  <si>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</si>
  <si>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</si>
  <si>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</si>
  <si>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</si>
  <si>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</si>
  <si>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</si>
  <si>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</si>
  <si>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</si>
  <si>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</si>
  <si>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</si>
  <si>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</si>
  <si>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</si>
  <si>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</si>
  <si>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</si>
  <si>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</si>
  <si>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</si>
  <si>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</si>
  <si>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</si>
  <si>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</si>
  <si>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</si>
  <si>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</si>
  <si>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</si>
  <si>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</si>
  <si>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</si>
  <si>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</si>
  <si>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</si>
  <si>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</si>
  <si>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</si>
  <si>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</si>
  <si>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</si>
  <si>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</si>
  <si>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</si>
  <si>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</si>
  <si>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</si>
  <si>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</si>
  <si>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</si>
  <si>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</si>
  <si>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</si>
  <si>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</si>
  <si>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</si>
  <si>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</si>
  <si>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</si>
  <si>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</si>
  <si>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</si>
  <si>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</si>
  <si>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</si>
  <si>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</si>
  <si>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</si>
  <si>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</si>
  <si>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</si>
  <si>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</si>
  <si>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</si>
  <si>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</si>
  <si>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</si>
  <si>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</si>
  <si>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</si>
  <si>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</si>
  <si>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</si>
  <si>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</si>
  <si>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</si>
  <si>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</si>
  <si>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</si>
  <si>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</si>
  <si>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</si>
  <si>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</si>
  <si>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</si>
  <si>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</si>
  <si>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</si>
  <si>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</si>
  <si>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</si>
  <si>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</si>
  <si>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</si>
  <si>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</si>
  <si>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</si>
  <si>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</si>
  <si>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</si>
  <si>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</si>
  <si>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</si>
  <si>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</si>
  <si>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</si>
  <si>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</si>
  <si>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</si>
  <si>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</si>
  <si>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</si>
  <si>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</si>
  <si>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</si>
  <si>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</si>
  <si>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</si>
  <si>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</si>
  <si>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</si>
  <si>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</si>
  <si>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</si>
  <si>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</si>
  <si>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</si>
  <si>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</si>
  <si>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</si>
  <si>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</si>
  <si>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</si>
  <si>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</si>
  <si>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</si>
  <si>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</si>
  <si>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</si>
  <si>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</si>
  <si>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</si>
  <si>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</si>
  <si>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</si>
  <si>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</si>
  <si>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</si>
  <si>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</si>
  <si>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</si>
  <si>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</si>
  <si>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</si>
  <si>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</si>
  <si>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</si>
  <si>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</si>
  <si>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</si>
  <si>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</si>
  <si>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</si>
  <si>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</si>
  <si>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</si>
  <si>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</si>
  <si>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</si>
  <si>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</si>
  <si>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</si>
  <si>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</si>
  <si>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</si>
  <si>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</si>
  <si>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</si>
  <si>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</si>
  <si>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</si>
  <si>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</si>
  <si>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</si>
  <si>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</si>
  <si>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</si>
  <si>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</si>
  <si>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</si>
  <si>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</si>
  <si>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</si>
  <si>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</si>
  <si>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</si>
  <si>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</si>
  <si>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</si>
  <si>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</si>
  <si>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</si>
  <si>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</si>
  <si>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</si>
  <si>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</si>
  <si>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</si>
  <si>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</si>
  <si>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</si>
  <si>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</si>
  <si>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</si>
  <si>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</si>
  <si>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</si>
  <si>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</si>
  <si>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</si>
  <si>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</si>
  <si>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</si>
  <si>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</si>
  <si>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</si>
  <si>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</si>
  <si>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</si>
  <si>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</si>
  <si>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</si>
  <si>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</si>
  <si>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</si>
  <si>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</si>
  <si>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</si>
  <si>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</si>
  <si>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</si>
  <si>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</si>
  <si>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</si>
  <si>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</si>
  <si>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</si>
  <si>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</si>
  <si>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</si>
  <si>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</si>
  <si>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</si>
  <si>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</si>
  <si>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</si>
  <si>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</si>
  <si>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</si>
  <si>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</si>
  <si>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</si>
  <si>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</si>
  <si>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</si>
  <si>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</si>
  <si>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</si>
  <si>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</si>
  <si>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</si>
  <si>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</si>
  <si>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</si>
  <si>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</si>
  <si>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</si>
  <si>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</si>
  <si>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</si>
  <si>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</si>
  <si>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</si>
  <si>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</si>
  <si>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</si>
  <si>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</si>
  <si>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</si>
  <si>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</si>
  <si>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</si>
  <si>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</si>
  <si>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</si>
  <si>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</si>
  <si>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</si>
  <si>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</si>
  <si>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</si>
  <si>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</si>
  <si>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</si>
  <si>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</si>
  <si>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</si>
  <si>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</si>
  <si>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</si>
  <si>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</si>
  <si>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</si>
  <si>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</si>
  <si>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</si>
  <si>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</si>
  <si>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</si>
  <si>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</si>
  <si>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</si>
  <si>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</si>
  <si>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</si>
  <si>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</si>
  <si>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</si>
  <si>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</si>
  <si>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</si>
  <si>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</si>
  <si>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</si>
  <si>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</si>
  <si>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</si>
  <si>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</si>
  <si>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</si>
  <si>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</si>
  <si>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</si>
  <si>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</si>
  <si>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</si>
  <si>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</si>
  <si>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</si>
  <si>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</si>
  <si>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</si>
  <si>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</si>
  <si>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</si>
  <si>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</si>
  <si>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</si>
  <si>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</si>
  <si>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</si>
  <si>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</si>
  <si>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</si>
  <si>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</si>
  <si>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</si>
  <si>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</si>
  <si>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</si>
  <si>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</si>
  <si>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</si>
  <si>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</si>
  <si>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</si>
  <si>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</si>
  <si>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</si>
  <si>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</si>
  <si>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</si>
  <si>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</si>
  <si>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</si>
  <si>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</si>
  <si>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</si>
  <si>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</si>
  <si>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</si>
  <si>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</si>
  <si>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</si>
  <si>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</si>
  <si>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</si>
  <si>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</si>
  <si>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</si>
  <si>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</si>
  <si>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</si>
  <si>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</si>
  <si>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</si>
  <si>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</si>
  <si>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</si>
  <si>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</si>
  <si>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</si>
  <si>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</si>
  <si>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</si>
  <si>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</si>
  <si>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</si>
  <si>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</si>
  <si>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</si>
  <si>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</si>
  <si>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</si>
  <si>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</si>
  <si>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</si>
  <si>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</si>
  <si>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</si>
  <si>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</si>
  <si>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</si>
  <si>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</si>
  <si>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</si>
  <si>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</si>
  <si>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</si>
  <si>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</si>
  <si>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</si>
  <si>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</si>
  <si>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</si>
  <si>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</si>
  <si>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</si>
  <si>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</si>
  <si>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</si>
  <si>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</si>
  <si>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</si>
  <si>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</si>
  <si>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</si>
  <si>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</si>
  <si>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</si>
  <si>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</si>
  <si>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</si>
  <si>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</si>
  <si>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</si>
  <si>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</si>
  <si>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</si>
  <si>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</si>
  <si>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</si>
  <si>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</si>
  <si>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</si>
  <si>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</si>
  <si>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</si>
  <si>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</si>
  <si>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</si>
  <si>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</si>
  <si>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</si>
  <si>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</si>
  <si>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</si>
  <si>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</si>
  <si>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</si>
  <si>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</si>
  <si>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</si>
  <si>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</si>
  <si>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</si>
  <si>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</si>
  <si>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</si>
  <si>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</si>
  <si>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</si>
  <si>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</si>
  <si>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</si>
  <si>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</si>
  <si>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</si>
  <si>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</si>
  <si>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</si>
  <si>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</si>
  <si>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</si>
  <si>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</si>
  <si>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</si>
  <si>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</si>
  <si>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</si>
  <si>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</si>
  <si>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</si>
  <si>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</si>
  <si>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</si>
  <si>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</si>
  <si>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</si>
  <si>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</si>
  <si>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</si>
  <si>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</si>
  <si>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</si>
  <si>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</si>
  <si>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</si>
  <si>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</si>
  <si>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</si>
  <si>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</si>
  <si>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</si>
  <si>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</si>
  <si>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</si>
  <si>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</si>
  <si>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</si>
  <si>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</si>
  <si>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</si>
  <si>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</si>
  <si>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</si>
  <si>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</si>
  <si>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</si>
  <si>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</si>
  <si>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</si>
  <si>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</si>
  <si>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</si>
  <si>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</si>
  <si>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</si>
  <si>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</si>
  <si>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</si>
  <si>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</si>
  <si>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</si>
  <si>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</si>
  <si>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</si>
  <si>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</si>
  <si>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</si>
  <si>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</si>
  <si>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</si>
  <si>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</si>
  <si>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</si>
  <si>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</si>
  <si>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</si>
  <si>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</si>
  <si>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</si>
  <si>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</si>
  <si>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</si>
  <si>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</si>
  <si>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</si>
  <si>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</si>
  <si>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</si>
  <si>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</si>
  <si>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</si>
  <si>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</si>
  <si>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</si>
  <si>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</si>
  <si>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</si>
  <si>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</si>
  <si>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</si>
  <si>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</si>
  <si>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</si>
  <si>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</si>
  <si>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</si>
  <si>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</si>
  <si>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</si>
  <si>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</si>
  <si>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</si>
  <si>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</si>
  <si>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</si>
  <si>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</si>
  <si>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</si>
  <si>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</si>
  <si>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</si>
  <si>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</si>
  <si>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</si>
  <si>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</si>
  <si>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</si>
  <si>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</si>
  <si>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</si>
  <si>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</si>
  <si>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</si>
  <si>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</si>
  <si>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</si>
  <si>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</si>
  <si>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</si>
  <si>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</si>
  <si>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</si>
  <si>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</si>
  <si>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</si>
  <si>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</si>
  <si>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</si>
  <si>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</si>
  <si>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</si>
  <si>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</si>
  <si>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</si>
  <si>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</si>
  <si>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</si>
  <si>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</si>
  <si>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</si>
  <si>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</si>
  <si>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</si>
  <si>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</si>
  <si>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</si>
  <si>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</si>
  <si>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</si>
  <si>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</si>
  <si>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</si>
  <si>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</si>
  <si>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</si>
  <si>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</si>
  <si>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</si>
  <si>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</si>
  <si>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</si>
  <si>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</si>
  <si>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</si>
  <si>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</si>
  <si>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</si>
  <si>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</si>
  <si>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</si>
  <si>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</si>
  <si>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</si>
  <si>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</si>
  <si>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</si>
  <si>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</si>
  <si>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</si>
  <si>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</si>
  <si>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</si>
  <si>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</si>
  <si>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</si>
  <si>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</si>
  <si>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</si>
  <si>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</si>
  <si>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</si>
  <si>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</si>
  <si>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</si>
  <si>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</si>
  <si>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</si>
  <si>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</si>
  <si>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</si>
  <si>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</si>
  <si>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</si>
  <si>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</si>
  <si>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</si>
  <si>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</si>
  <si>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</si>
  <si>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</si>
  <si>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</si>
  <si>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</si>
  <si>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</si>
  <si>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</si>
  <si>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</si>
  <si>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</si>
  <si>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</si>
  <si>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</si>
  <si>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</si>
  <si>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</si>
  <si>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</si>
  <si>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</si>
  <si>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</si>
  <si>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</si>
  <si>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</si>
  <si>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</si>
  <si>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</si>
  <si>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</si>
  <si>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</si>
  <si>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</si>
  <si>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</si>
  <si>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</si>
  <si>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</si>
  <si>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</si>
  <si>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</si>
  <si>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</si>
  <si>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</si>
  <si>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</si>
  <si>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</si>
  <si>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</si>
  <si>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</si>
  <si>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</si>
  <si>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</si>
  <si>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</si>
  <si>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</si>
  <si>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</si>
  <si>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</si>
  <si>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</si>
  <si>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</si>
  <si>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</si>
  <si>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</si>
  <si>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</si>
  <si>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</si>
  <si>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</si>
  <si>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</si>
  <si>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</si>
  <si>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</si>
  <si>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</si>
  <si>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</si>
  <si>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</si>
  <si>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</si>
  <si>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</si>
  <si>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</si>
  <si>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</si>
  <si>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</si>
  <si>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</si>
  <si>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</si>
  <si>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</si>
  <si>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</si>
  <si>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</si>
  <si>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</si>
  <si>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</si>
  <si>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</si>
  <si>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</si>
  <si>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</si>
  <si>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</si>
  <si>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</si>
  <si>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</si>
  <si>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</si>
  <si>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</si>
  <si>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</si>
  <si>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</si>
  <si>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</si>
  <si>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</si>
  <si>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</si>
  <si>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</si>
  <si>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</si>
  <si>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</si>
  <si>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</si>
  <si>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</si>
  <si>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</si>
  <si>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</si>
  <si>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</si>
  <si>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</si>
  <si>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</si>
  <si>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</si>
  <si>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</si>
  <si>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</si>
  <si>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</si>
  <si>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</si>
  <si>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</si>
  <si>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</si>
  <si>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</si>
  <si>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</si>
  <si>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</si>
  <si>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</si>
  <si>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</si>
  <si>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</si>
  <si>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</si>
  <si>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</si>
  <si>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</si>
  <si>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</si>
  <si>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</si>
  <si>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</si>
  <si>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</si>
  <si>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</si>
  <si>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</si>
  <si>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</si>
  <si>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</si>
  <si>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</si>
  <si>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</si>
  <si>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</si>
  <si>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</si>
  <si>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</si>
  <si>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</si>
  <si>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</si>
  <si>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</si>
  <si>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</si>
  <si>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</si>
  <si>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</si>
  <si>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</si>
  <si>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</si>
  <si>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</si>
  <si>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</si>
  <si>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</si>
  <si>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</si>
  <si>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</si>
  <si>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</si>
  <si>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</si>
  <si>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</si>
  <si>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</si>
  <si>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</si>
  <si>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</si>
  <si>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</si>
  <si>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</si>
  <si>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</si>
  <si>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</si>
  <si>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</si>
  <si>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</si>
  <si>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</si>
  <si>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</si>
  <si>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</si>
  <si>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</si>
  <si>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</si>
  <si>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</si>
  <si>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</si>
  <si>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</si>
  <si>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</si>
  <si>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</si>
  <si>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</si>
  <si>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</si>
  <si>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</si>
  <si>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</si>
  <si>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</si>
  <si>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</si>
  <si>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</si>
  <si>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</si>
  <si>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</si>
  <si>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</si>
  <si>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</si>
  <si>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</si>
  <si>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</si>
  <si>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</si>
  <si>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</si>
  <si>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</si>
  <si>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</si>
  <si>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</si>
  <si>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</si>
  <si>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</si>
  <si>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</si>
  <si>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</si>
  <si>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</si>
  <si>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</si>
  <si>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</si>
  <si>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</si>
  <si>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</si>
  <si>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</si>
  <si>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</si>
  <si>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</si>
  <si>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</si>
  <si>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</si>
  <si>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</si>
  <si>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</si>
  <si>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</si>
  <si>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</si>
  <si>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</si>
  <si>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</si>
  <si>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</si>
  <si>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</si>
  <si>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</si>
  <si>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</si>
  <si>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</si>
  <si>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</si>
  <si>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</si>
  <si>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</si>
  <si>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</si>
  <si>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</si>
  <si>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</si>
  <si>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</si>
  <si>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</si>
  <si>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</si>
  <si>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</si>
  <si>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</si>
  <si>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</si>
  <si>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</si>
  <si>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</si>
  <si>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</si>
  <si>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</si>
  <si>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</si>
  <si>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</si>
  <si>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</si>
  <si>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</si>
  <si>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</si>
  <si>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</si>
  <si>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</si>
  <si>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</si>
  <si>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</si>
  <si>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</si>
  <si>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</si>
  <si>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</si>
  <si>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</si>
  <si>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</si>
  <si>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</si>
  <si>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</si>
  <si>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</si>
  <si>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</si>
  <si>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</si>
  <si>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</si>
  <si>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</si>
  <si>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</si>
  <si>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</si>
  <si>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</si>
  <si>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</si>
  <si>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</si>
  <si>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</si>
  <si>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</si>
  <si>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</si>
  <si>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</si>
  <si>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</si>
  <si>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</si>
  <si>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</si>
  <si>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</si>
  <si>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</si>
  <si>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</si>
  <si>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</si>
  <si>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</si>
  <si>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</si>
  <si>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</si>
  <si>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</si>
  <si>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</si>
  <si>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</si>
  <si>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</si>
  <si>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</si>
  <si>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</si>
  <si>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</si>
  <si>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</si>
  <si>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</si>
  <si>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</si>
  <si>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</si>
  <si>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</si>
  <si>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</si>
  <si>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</si>
  <si>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</si>
  <si>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</si>
  <si>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</si>
  <si>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</si>
  <si>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</si>
  <si>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</si>
  <si>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</si>
  <si>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</si>
  <si>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</si>
  <si>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</si>
  <si>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</si>
  <si>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</si>
  <si>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</si>
  <si>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</si>
  <si>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</si>
  <si>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</si>
  <si>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</si>
  <si>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</si>
  <si>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</si>
  <si>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</si>
  <si>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</si>
  <si>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</si>
  <si>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</si>
  <si>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</si>
  <si>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</si>
  <si>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</si>
  <si>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</si>
  <si>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</si>
  <si>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</si>
  <si>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</si>
  <si>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</si>
  <si>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</si>
  <si>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</si>
  <si>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</si>
  <si>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</si>
  <si>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</si>
  <si>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</si>
  <si>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</si>
  <si>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</si>
  <si>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</si>
  <si>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</si>
  <si>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</si>
  <si>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</si>
  <si>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</si>
  <si>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</si>
  <si>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</si>
  <si>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</si>
  <si>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</si>
  <si>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</si>
  <si>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</si>
  <si>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</si>
  <si>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</si>
  <si>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</si>
  <si>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</si>
  <si>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</si>
  <si>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</si>
  <si>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</si>
  <si>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</si>
  <si>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</si>
  <si>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</si>
  <si>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</si>
  <si>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</si>
  <si>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</si>
  <si>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</si>
  <si>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</si>
  <si>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</si>
  <si>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</si>
  <si>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</si>
  <si>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</si>
  <si>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</si>
  <si>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</si>
  <si>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</si>
  <si>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</si>
  <si>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</si>
  <si>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</si>
  <si>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</si>
  <si>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</si>
  <si>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</si>
  <si>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</si>
  <si>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</si>
  <si>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</si>
  <si>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</si>
  <si>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</si>
  <si>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</si>
  <si>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</si>
  <si>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</si>
  <si>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</si>
  <si>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</si>
  <si>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</si>
  <si>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</si>
  <si>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</si>
  <si>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</si>
  <si>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</si>
  <si>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</si>
  <si>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</si>
  <si>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</si>
  <si>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</si>
  <si>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</si>
  <si>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</si>
  <si>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</si>
  <si>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</si>
  <si>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</si>
  <si>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</si>
  <si>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</si>
  <si>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</si>
  <si>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</si>
  <si>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</si>
  <si>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</si>
  <si>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</si>
  <si>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</si>
  <si>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</si>
  <si>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</si>
  <si>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</si>
  <si>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</si>
  <si>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</si>
  <si>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</si>
  <si>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</si>
  <si>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</si>
  <si>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</si>
  <si>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</si>
  <si>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</si>
  <si>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</si>
  <si>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</si>
  <si>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</si>
  <si>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</si>
  <si>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</si>
  <si>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</si>
  <si>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</si>
  <si>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</si>
  <si>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</si>
  <si>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</si>
  <si>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</si>
  <si>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</si>
  <si>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</si>
  <si>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</si>
  <si>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</si>
  <si>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</si>
  <si>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</si>
  <si>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</si>
  <si>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</si>
  <si>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</si>
  <si>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</si>
  <si>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</si>
  <si>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</si>
  <si>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</si>
  <si>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</si>
  <si>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</si>
  <si>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</si>
  <si>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</si>
  <si>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</si>
  <si>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</si>
  <si>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</si>
  <si>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</si>
  <si>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</si>
  <si>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</si>
  <si>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</si>
  <si>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</si>
  <si>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</si>
  <si>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</si>
  <si>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</si>
  <si>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</si>
  <si>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</si>
  <si>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</si>
  <si>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</si>
  <si>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</si>
  <si>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</si>
  <si>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</si>
  <si>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</si>
  <si>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</si>
  <si>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</si>
  <si>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</si>
  <si>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</si>
  <si>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</si>
  <si>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</si>
  <si>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</si>
  <si>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</si>
  <si>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</si>
  <si>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</si>
  <si>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</si>
  <si>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</si>
  <si>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</si>
  <si>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</si>
  <si>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</si>
  <si>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</si>
  <si>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</si>
  <si>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</si>
  <si>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</si>
  <si>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</si>
  <si>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</si>
  <si>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</si>
  <si>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</si>
  <si>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</si>
  <si>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</si>
  <si>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</si>
  <si>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</si>
  <si>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</si>
  <si>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</si>
  <si>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</si>
  <si>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</si>
  <si>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</si>
  <si>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</si>
  <si>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</si>
  <si>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</si>
  <si>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</si>
  <si>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</si>
  <si>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</si>
  <si>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</si>
  <si>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</si>
  <si>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</si>
  <si>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</si>
  <si>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</si>
  <si>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</si>
  <si>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</si>
  <si>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</si>
  <si>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</si>
  <si>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</si>
  <si>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</si>
  <si>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</si>
  <si>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</si>
  <si>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</si>
  <si>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</si>
  <si>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</si>
  <si>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</si>
  <si>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</si>
  <si>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</si>
  <si>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</si>
  <si>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</si>
  <si>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</si>
  <si>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</si>
  <si>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</si>
  <si>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</si>
  <si>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</si>
  <si>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</si>
  <si>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</si>
  <si>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</si>
  <si>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</si>
  <si>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</si>
  <si>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</si>
  <si>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</si>
  <si>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</si>
  <si>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</si>
  <si>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</si>
  <si>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</si>
  <si>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</si>
  <si>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</si>
  <si>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</si>
  <si>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</si>
  <si>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</si>
  <si>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</si>
  <si>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</si>
  <si>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</si>
  <si>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</si>
  <si>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</si>
  <si>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</si>
  <si>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</si>
  <si>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</si>
  <si>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</si>
  <si>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</si>
  <si>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</si>
  <si>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</si>
  <si>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</si>
  <si>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</si>
  <si>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</si>
  <si>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</si>
  <si>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</si>
  <si>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</si>
  <si>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</si>
  <si>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</si>
  <si>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</si>
  <si>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</si>
  <si>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</si>
  <si>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</si>
  <si>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</si>
  <si>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</si>
  <si>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</si>
  <si>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</si>
  <si>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</si>
  <si>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</si>
  <si>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</si>
  <si>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</si>
  <si>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</si>
  <si>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</si>
  <si>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</si>
  <si>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</si>
  <si>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</si>
  <si>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</si>
  <si>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</si>
  <si>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</si>
  <si>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</si>
  <si>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</si>
  <si>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</si>
  <si>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</si>
  <si>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</si>
  <si>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</si>
  <si>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</si>
  <si>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</si>
  <si>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</si>
  <si>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</si>
  <si>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</si>
  <si>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</si>
  <si>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</si>
  <si>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</si>
  <si>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</si>
  <si>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</si>
  <si>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</si>
  <si>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</si>
  <si>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</si>
  <si>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</si>
  <si>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</si>
  <si>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</si>
  <si>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</si>
  <si>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</si>
  <si>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</si>
  <si>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</si>
  <si>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</si>
  <si>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</si>
  <si>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</si>
  <si>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</si>
  <si>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</si>
  <si>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</si>
  <si>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</si>
  <si>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</si>
  <si>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</si>
  <si>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</si>
  <si>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</si>
  <si>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</si>
  <si>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</si>
  <si>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</si>
  <si>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</si>
  <si>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</si>
  <si>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</si>
  <si>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</si>
  <si>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</si>
  <si>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</si>
  <si>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</si>
  <si>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</si>
  <si>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</si>
  <si>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</si>
  <si>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</si>
  <si>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</si>
  <si>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</si>
  <si>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</si>
  <si>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</si>
  <si>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</si>
  <si>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</si>
  <si>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</si>
  <si>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</si>
  <si>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</si>
  <si>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</si>
  <si>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</si>
  <si>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</si>
  <si>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</si>
  <si>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</si>
  <si>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</si>
  <si>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</si>
  <si>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</si>
  <si>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</si>
  <si>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</si>
  <si>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</si>
  <si>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</si>
  <si>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</si>
  <si>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</si>
  <si>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</si>
  <si>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</si>
  <si>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</si>
  <si>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</si>
  <si>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</si>
  <si>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</si>
  <si>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</si>
  <si>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</si>
  <si>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</si>
  <si>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</si>
  <si>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</si>
  <si>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</si>
  <si>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</si>
  <si>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</si>
  <si>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</si>
  <si>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</si>
  <si>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</si>
  <si>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</si>
  <si>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</si>
  <si>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</si>
  <si>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</si>
  <si>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</si>
  <si>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</si>
  <si>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</si>
  <si>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</si>
  <si>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</si>
  <si>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</si>
  <si>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</si>
  <si>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</si>
  <si>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</si>
  <si>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</si>
  <si>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</si>
  <si>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</si>
  <si>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</si>
  <si>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</si>
  <si>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</si>
  <si>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</si>
  <si>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</si>
  <si>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</si>
  <si>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</si>
  <si>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</si>
  <si>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</si>
  <si>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</si>
  <si>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</si>
  <si>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</si>
  <si>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</si>
  <si>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</si>
  <si>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</si>
  <si>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</si>
  <si>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</si>
  <si>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</si>
  <si>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</si>
  <si>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</si>
  <si>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</si>
  <si>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</si>
  <si>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</si>
  <si>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</si>
  <si>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</si>
  <si>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</si>
  <si>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</si>
  <si>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</si>
  <si>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</si>
  <si>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</si>
  <si>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</si>
  <si>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</si>
  <si>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</si>
  <si>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</si>
  <si>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</si>
  <si>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</si>
  <si>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</si>
  <si>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</si>
  <si>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</si>
  <si>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</si>
  <si>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</si>
  <si>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</si>
  <si>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</si>
  <si>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</si>
  <si>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</si>
  <si>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</si>
  <si>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</si>
  <si>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</si>
  <si>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</si>
  <si>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</si>
  <si>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</si>
  <si>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</si>
  <si>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</si>
  <si>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</si>
  <si>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</si>
  <si>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</si>
  <si>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</si>
  <si>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</si>
  <si>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</si>
  <si>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</si>
  <si>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</si>
  <si>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</si>
  <si>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</si>
  <si>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</si>
  <si>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</si>
  <si>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</si>
  <si>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</si>
  <si>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</si>
  <si>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</si>
  <si>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</si>
  <si>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</si>
  <si>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</si>
  <si>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</si>
  <si>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</si>
  <si>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</si>
  <si>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</si>
  <si>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</si>
  <si>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</si>
  <si>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</si>
  <si>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</si>
  <si>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</si>
  <si>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</si>
  <si>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</si>
  <si>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</si>
  <si>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</si>
  <si>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</si>
  <si>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</si>
  <si>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</si>
  <si>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</si>
  <si>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</si>
  <si>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</si>
  <si>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</si>
  <si>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</si>
  <si>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</si>
  <si>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</si>
  <si>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</si>
  <si>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</si>
  <si>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</si>
  <si>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</si>
  <si>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</si>
  <si>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</si>
  <si>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</si>
  <si>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</si>
  <si>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</si>
  <si>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</si>
  <si>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</si>
  <si>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</si>
  <si>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</si>
  <si>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</si>
  <si>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</si>
  <si>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</si>
  <si>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</si>
  <si>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</si>
  <si>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</si>
  <si>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</si>
  <si>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</si>
  <si>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</si>
  <si>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</si>
  <si>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</si>
  <si>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</si>
  <si>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</si>
  <si>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</si>
  <si>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</si>
  <si>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</si>
  <si>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</si>
  <si>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</si>
  <si>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</si>
  <si>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</si>
  <si>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</si>
  <si>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</si>
  <si>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</si>
  <si>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</si>
  <si>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</si>
  <si>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</si>
  <si>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</si>
  <si>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</si>
  <si>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</si>
  <si>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</si>
  <si>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</si>
  <si>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</si>
  <si>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</si>
  <si>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</si>
  <si>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</si>
  <si>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</si>
  <si>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</si>
  <si>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</si>
  <si>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</si>
  <si>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</si>
  <si>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</si>
  <si>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</si>
  <si>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</si>
  <si>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</si>
  <si>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</si>
  <si>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</si>
  <si>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</si>
  <si>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</si>
  <si>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</si>
  <si>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</si>
  <si>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</si>
  <si>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</si>
  <si>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</si>
  <si>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</si>
  <si>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</si>
  <si>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</si>
  <si>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</si>
  <si>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</si>
  <si>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</si>
  <si>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</si>
  <si>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</si>
  <si>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</si>
  <si>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</si>
  <si>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</si>
  <si>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</si>
  <si>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</si>
  <si>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</si>
  <si>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</si>
  <si>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</si>
  <si>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</si>
  <si>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</si>
  <si>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</si>
  <si>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</si>
  <si>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</si>
  <si>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</si>
  <si>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</si>
  <si>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</si>
  <si>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</si>
  <si>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</si>
  <si>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</si>
  <si>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</si>
  <si>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</si>
  <si>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</si>
  <si>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</si>
  <si>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</si>
  <si>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</si>
  <si>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</si>
  <si>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</si>
  <si>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</si>
  <si>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</si>
  <si>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</si>
  <si>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</si>
  <si>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</si>
  <si>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</si>
  <si>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</si>
  <si>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</si>
  <si>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</si>
  <si>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</si>
  <si>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</si>
  <si>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</si>
  <si>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</si>
  <si>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</si>
  <si>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</si>
  <si>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</si>
  <si>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</si>
  <si>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</si>
  <si>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</si>
  <si>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</si>
  <si>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</si>
  <si>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</si>
  <si>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</si>
  <si>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</si>
  <si>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</si>
  <si>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</si>
  <si>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</si>
  <si>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</si>
  <si>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</si>
  <si>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</si>
  <si>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</si>
  <si>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</si>
  <si>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</si>
  <si>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</si>
  <si>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</si>
  <si>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</si>
  <si>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</si>
  <si>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</si>
  <si>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</si>
  <si>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</si>
  <si>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</si>
  <si>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</si>
  <si>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</si>
  <si>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</si>
  <si>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</si>
  <si>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</si>
  <si>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</si>
  <si>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</si>
  <si>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</si>
  <si>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</si>
  <si>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</si>
  <si>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</si>
  <si>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</si>
  <si>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</si>
  <si>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</si>
  <si>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</si>
  <si>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</si>
  <si>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</si>
  <si>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</si>
  <si>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</si>
  <si>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</si>
  <si>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</si>
  <si>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</si>
  <si>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</si>
  <si>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</si>
  <si>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</si>
  <si>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</si>
  <si>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</si>
  <si>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</si>
  <si>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</si>
  <si>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</si>
  <si>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</si>
  <si>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</si>
  <si>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</si>
  <si>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</si>
  <si>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</si>
  <si>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</si>
  <si>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</si>
  <si>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</si>
  <si>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</si>
  <si>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</si>
  <si>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</si>
  <si>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</si>
  <si>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</si>
  <si>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</si>
  <si>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</si>
  <si>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</si>
  <si>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</si>
  <si>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</si>
  <si>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</si>
  <si>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</si>
  <si>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</si>
  <si>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</si>
  <si>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</si>
  <si>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</si>
  <si>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</si>
  <si>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</si>
  <si>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</si>
  <si>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</si>
  <si>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</si>
  <si>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</si>
  <si>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</si>
  <si>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</si>
  <si>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</si>
  <si>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</si>
  <si>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</si>
  <si>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</si>
  <si>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</si>
  <si>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</si>
  <si>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</si>
  <si>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</si>
  <si>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</si>
  <si>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</si>
  <si>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</si>
  <si>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</si>
  <si>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</si>
  <si>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</si>
  <si>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</si>
  <si>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</si>
  <si>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</si>
  <si>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</si>
  <si>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</si>
  <si>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</si>
  <si>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</si>
  <si>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</si>
  <si>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</si>
  <si>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</si>
  <si>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</si>
  <si>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</si>
  <si>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</si>
  <si>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</si>
  <si>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</si>
  <si>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</si>
  <si>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</si>
  <si>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</si>
  <si>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</si>
  <si>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</si>
  <si>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</si>
  <si>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</si>
  <si>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</si>
  <si>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</si>
  <si>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</si>
  <si>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</si>
  <si>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</si>
  <si>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</si>
  <si>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</si>
  <si>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</si>
  <si>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</si>
  <si>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</si>
  <si>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</si>
  <si>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</si>
  <si>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</si>
  <si>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</si>
  <si>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</si>
  <si>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</si>
  <si>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</si>
  <si>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</si>
  <si>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</si>
  <si>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</si>
  <si>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</si>
  <si>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</si>
  <si>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</si>
  <si>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</si>
  <si>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</si>
  <si>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</si>
  <si>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</si>
  <si>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</si>
  <si>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</si>
  <si>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</si>
  <si>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</si>
  <si>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</si>
  <si>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</si>
  <si>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</si>
  <si>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</si>
  <si>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</si>
  <si>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</si>
  <si>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</si>
  <si>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</si>
  <si>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</si>
  <si>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</si>
  <si>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</si>
  <si>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</si>
  <si>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</si>
  <si>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</si>
  <si>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</si>
  <si>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</si>
  <si>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</si>
  <si>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</si>
  <si>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</si>
  <si>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</si>
  <si>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</si>
  <si>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</si>
  <si>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</si>
  <si>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</si>
  <si>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</si>
  <si>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</si>
  <si>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</si>
  <si>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</si>
  <si>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</si>
  <si>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</si>
  <si>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</si>
  <si>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</si>
  <si>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</si>
  <si>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</si>
  <si>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</si>
  <si>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</si>
  <si>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</si>
  <si>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</si>
  <si>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</si>
  <si>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</si>
  <si>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</si>
  <si>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</si>
  <si>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</si>
  <si>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</si>
  <si>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</si>
  <si>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</si>
  <si>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</si>
  <si>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</si>
  <si>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</si>
  <si>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</si>
  <si>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</si>
  <si>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</si>
  <si>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</si>
  <si>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</si>
  <si>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</si>
  <si>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</si>
  <si>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</si>
  <si>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</si>
  <si>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</si>
  <si>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</si>
  <si>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</si>
  <si>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</si>
  <si>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</si>
  <si>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</si>
  <si>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</si>
  <si>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</si>
  <si>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</si>
  <si>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</si>
  <si>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</si>
  <si>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</si>
  <si>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</si>
  <si>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</si>
  <si>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</si>
  <si>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</si>
  <si>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</si>
  <si>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</si>
  <si>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</si>
  <si>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</si>
  <si>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</si>
  <si>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</si>
  <si>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</si>
  <si>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</si>
  <si>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</si>
  <si>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</si>
  <si>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</si>
  <si>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</si>
  <si>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</si>
  <si>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</si>
  <si>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</si>
  <si>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</si>
  <si>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</si>
  <si>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</si>
  <si>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</si>
  <si>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</si>
  <si>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</si>
  <si>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</si>
  <si>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</si>
  <si>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</si>
  <si>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</si>
  <si>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</si>
  <si>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</si>
  <si>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</si>
  <si>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</si>
  <si>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</si>
  <si>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</si>
  <si>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</si>
  <si>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</si>
  <si>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</si>
  <si>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</si>
  <si>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</si>
  <si>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</si>
  <si>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</si>
  <si>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</si>
  <si>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</si>
  <si>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</si>
  <si>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</si>
  <si>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</si>
  <si>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</si>
  <si>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</si>
  <si>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</si>
  <si>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</si>
  <si>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</si>
  <si>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</si>
  <si>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</si>
  <si>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</si>
  <si>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</si>
  <si>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</si>
  <si>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</si>
  <si>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</si>
  <si>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</si>
  <si>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</si>
  <si>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</si>
  <si>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</si>
  <si>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</si>
  <si>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</si>
  <si>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</si>
  <si>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</si>
  <si>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</si>
  <si>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</si>
  <si>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</si>
  <si>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</si>
  <si>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</si>
  <si>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</si>
  <si>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</si>
  <si>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</si>
  <si>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</si>
  <si>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</si>
  <si>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</si>
  <si>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</si>
  <si>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</si>
  <si>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</si>
  <si>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</si>
  <si>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</si>
  <si>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</si>
  <si>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</si>
  <si>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</si>
  <si>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</si>
  <si>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</si>
  <si>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</si>
  <si>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</si>
  <si>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</si>
  <si>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</si>
  <si>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</si>
  <si>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</si>
  <si>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</si>
  <si>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</si>
  <si>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</si>
  <si>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</si>
  <si>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</si>
  <si>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</si>
  <si>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</si>
  <si>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</si>
  <si>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</si>
  <si>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</si>
  <si>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</si>
  <si>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</si>
  <si>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</si>
  <si>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</si>
  <si>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</si>
  <si>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</si>
  <si>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</si>
  <si>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</si>
  <si>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</si>
  <si>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</si>
  <si>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</si>
  <si>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</si>
  <si>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</si>
  <si>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</si>
  <si>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</si>
  <si>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</si>
  <si>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</si>
  <si>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</si>
  <si>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</si>
  <si>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</si>
  <si>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</si>
  <si>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</si>
  <si>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</si>
  <si>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</si>
  <si>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</si>
  <si>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</si>
  <si>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</si>
  <si>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</si>
  <si>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</si>
  <si>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</si>
  <si>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</si>
  <si>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</si>
  <si>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</si>
  <si>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</si>
  <si>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</si>
  <si>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</si>
  <si>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</si>
  <si>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</si>
  <si>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</si>
  <si>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</si>
  <si>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</si>
  <si>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</si>
  <si>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</si>
  <si>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</si>
  <si>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</si>
  <si>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</si>
  <si>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</si>
  <si>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</si>
  <si>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</si>
  <si>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</si>
  <si>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</si>
  <si>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</si>
  <si>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</si>
  <si>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</si>
  <si>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</si>
  <si>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</si>
  <si>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</si>
  <si>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</si>
  <si>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</si>
  <si>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</si>
  <si>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</si>
  <si>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</si>
  <si>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</si>
  <si>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</si>
  <si>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</si>
  <si>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</si>
  <si>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</si>
  <si>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</si>
  <si>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</si>
  <si>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</si>
  <si>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</si>
  <si>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</si>
  <si>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</si>
  <si>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</si>
  <si>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</si>
  <si>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</si>
  <si>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</si>
  <si>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</si>
  <si>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</si>
  <si>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</si>
  <si>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</si>
  <si>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</si>
  <si>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</si>
  <si>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</si>
  <si>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</si>
  <si>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</si>
  <si>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</si>
  <si>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</si>
  <si>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</si>
  <si>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</si>
  <si>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</si>
  <si>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</si>
  <si>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</si>
  <si>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</si>
  <si>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</si>
  <si>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</si>
  <si>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</si>
  <si>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</si>
  <si>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</si>
  <si>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</si>
  <si>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</si>
  <si>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</si>
  <si>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</si>
  <si>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</si>
  <si>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</si>
  <si>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</si>
  <si>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</si>
  <si>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</si>
  <si>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</si>
  <si>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</si>
  <si>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</si>
  <si>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</si>
  <si>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</si>
  <si>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</si>
  <si>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</si>
  <si>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</si>
  <si>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</si>
  <si>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</si>
  <si>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</si>
  <si>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</si>
  <si>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</si>
  <si>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</si>
  <si>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</si>
  <si>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</si>
  <si>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</si>
  <si>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</si>
  <si>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</si>
  <si>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</si>
  <si>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</si>
  <si>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</si>
  <si>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</si>
  <si>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</si>
  <si>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</si>
  <si>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</si>
  <si>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</si>
  <si>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</si>
  <si>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</si>
  <si>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</si>
  <si>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</si>
  <si>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</si>
  <si>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</si>
  <si>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</si>
  <si>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</si>
  <si>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</si>
  <si>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</si>
  <si>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</si>
  <si>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</si>
  <si>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</si>
  <si>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</si>
  <si>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</si>
  <si>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</si>
  <si>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</si>
  <si>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</si>
  <si>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</si>
  <si>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</si>
  <si>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</si>
  <si>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</si>
  <si>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</si>
  <si>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</si>
  <si>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</si>
  <si>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</si>
  <si>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</si>
  <si>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</si>
  <si>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</si>
  <si>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</si>
  <si>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</si>
  <si>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</si>
  <si>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</si>
  <si>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</si>
  <si>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</si>
  <si>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</si>
  <si>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</si>
  <si>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</si>
  <si>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</si>
  <si>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</si>
  <si>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</si>
  <si>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</si>
  <si>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</si>
  <si>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</si>
  <si>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</si>
  <si>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</si>
  <si>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</si>
  <si>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</si>
  <si>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</si>
  <si>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</si>
  <si>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</si>
  <si>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</si>
  <si>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</si>
  <si>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</si>
  <si>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</si>
  <si>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</si>
  <si>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</si>
  <si>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</si>
  <si>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</si>
  <si>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</si>
  <si>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</si>
  <si>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</si>
  <si>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</si>
  <si>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</si>
  <si>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</si>
  <si>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</si>
  <si>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</si>
  <si>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</si>
  <si>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</si>
  <si>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</si>
  <si>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</si>
  <si>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</si>
  <si>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</si>
  <si>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</si>
  <si>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</si>
  <si>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</si>
  <si>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</si>
  <si>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</si>
  <si>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</si>
  <si>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</si>
  <si>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</si>
  <si>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</si>
  <si>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</si>
  <si>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</si>
  <si>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</si>
  <si>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</si>
  <si>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</si>
  <si>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</si>
  <si>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</si>
  <si>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</si>
  <si>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</si>
  <si>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</si>
  <si>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</si>
  <si>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</si>
  <si>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</si>
  <si>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</si>
  <si>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</si>
  <si>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</si>
  <si>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</si>
  <si>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</si>
  <si>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</si>
  <si>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</si>
  <si>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</si>
  <si>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</si>
  <si>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</si>
  <si>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</si>
  <si>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</si>
  <si>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</si>
  <si>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</si>
  <si>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</si>
  <si>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</si>
  <si>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</si>
  <si>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</si>
  <si>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</si>
  <si>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</si>
  <si>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</si>
  <si>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</si>
  <si>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</si>
  <si>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</si>
  <si>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</si>
  <si>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</si>
  <si>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</si>
  <si>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</si>
  <si>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</si>
  <si>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</si>
  <si>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</si>
  <si>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</si>
  <si>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</si>
  <si>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</si>
  <si>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</si>
  <si>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</si>
  <si>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</si>
  <si>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</si>
  <si>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</si>
  <si>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</si>
  <si>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</si>
  <si>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</si>
  <si>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</si>
  <si>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</si>
  <si>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</si>
  <si>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</si>
  <si>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</si>
  <si>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</si>
  <si>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</si>
  <si>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</si>
  <si>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</si>
  <si>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</si>
  <si>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</si>
  <si>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</si>
  <si>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</si>
  <si>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</si>
  <si>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</si>
  <si>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</si>
  <si>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</si>
  <si>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</si>
  <si>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</si>
  <si>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</si>
  <si>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</si>
  <si>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</si>
  <si>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</si>
  <si>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</si>
  <si>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</si>
  <si>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</si>
  <si>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</si>
  <si>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</si>
  <si>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</si>
  <si>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</si>
  <si>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</si>
  <si>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</si>
  <si>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</si>
  <si>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</si>
  <si>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</si>
  <si>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</si>
  <si>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</si>
  <si>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</si>
  <si>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</si>
  <si>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</si>
  <si>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</si>
  <si>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</si>
  <si>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</si>
  <si>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</si>
  <si>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</si>
  <si>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</si>
  <si>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</si>
  <si>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</si>
  <si>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</si>
  <si>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</si>
  <si>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</si>
  <si>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</si>
  <si>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</si>
  <si>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</si>
  <si>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</si>
  <si>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</si>
  <si>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</si>
  <si>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</si>
  <si>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</si>
  <si>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</si>
  <si>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</si>
  <si>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</si>
  <si>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</si>
  <si>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</si>
  <si>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</si>
  <si>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</si>
  <si>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</si>
  <si>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</si>
  <si>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</si>
  <si>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</si>
  <si>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</si>
  <si>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</si>
  <si>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</si>
  <si>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</si>
  <si>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</si>
  <si>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</si>
  <si>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</si>
  <si>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</si>
  <si>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</si>
  <si>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</si>
  <si>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</si>
  <si>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</si>
  <si>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</si>
  <si>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</si>
  <si>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</si>
  <si>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</si>
  <si>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</si>
  <si>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</si>
  <si>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</si>
  <si>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</si>
  <si>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</si>
  <si>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</si>
  <si>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</si>
  <si>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</si>
  <si>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</si>
  <si>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</si>
  <si>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</si>
  <si>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</si>
  <si>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</si>
  <si>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</si>
  <si>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</si>
  <si>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</si>
  <si>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</si>
  <si>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</si>
  <si>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</si>
  <si>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</si>
  <si>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</si>
  <si>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</si>
  <si>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</si>
  <si>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</si>
  <si>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</si>
  <si>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</si>
  <si>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</si>
  <si>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</si>
  <si>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</si>
  <si>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</si>
  <si>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</si>
  <si>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</si>
  <si>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</si>
  <si>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</si>
  <si>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</si>
  <si>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</si>
  <si>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</si>
  <si>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</si>
  <si>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</si>
  <si>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</si>
  <si>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</si>
  <si>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</si>
  <si>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</si>
  <si>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</si>
  <si>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</si>
  <si>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</si>
  <si>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</si>
  <si>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</si>
  <si>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</si>
  <si>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</si>
  <si>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</si>
  <si>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</si>
  <si>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</si>
  <si>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</si>
  <si>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</si>
  <si>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</si>
  <si>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</si>
  <si>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</si>
  <si>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</si>
  <si>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</si>
  <si>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</si>
  <si>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</si>
  <si>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</si>
  <si>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</si>
  <si>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</si>
  <si>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</si>
  <si>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</si>
  <si>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</si>
  <si>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</si>
  <si>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</si>
  <si>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</si>
  <si>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</si>
  <si>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</si>
  <si>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</si>
  <si>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</si>
  <si>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</si>
  <si>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</si>
  <si>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</si>
  <si>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</si>
  <si>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</si>
  <si>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</si>
  <si>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</si>
  <si>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</si>
  <si>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</si>
  <si>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</si>
  <si>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</si>
  <si>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</si>
  <si>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</si>
  <si>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</si>
  <si>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</si>
  <si>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</si>
  <si>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</si>
  <si>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</si>
  <si>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</si>
  <si>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</si>
  <si>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</si>
  <si>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</si>
  <si>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</si>
  <si>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</si>
  <si>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</si>
  <si>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</si>
  <si>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</si>
  <si>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</si>
  <si>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</si>
  <si>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</si>
  <si>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</si>
  <si>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</si>
  <si>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</si>
  <si>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</si>
  <si>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</si>
  <si>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</si>
  <si>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</si>
  <si>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</si>
  <si>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</si>
  <si>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</si>
  <si>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</si>
  <si>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</si>
  <si>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</si>
  <si>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</si>
  <si>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</si>
  <si>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</si>
  <si>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</si>
  <si>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</si>
  <si>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</si>
  <si>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</si>
  <si>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</si>
  <si>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</si>
  <si>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</si>
  <si>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</si>
  <si>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</si>
  <si>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</si>
  <si>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</si>
  <si>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</si>
  <si>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</si>
  <si>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</si>
  <si>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</si>
  <si>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</si>
  <si>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</si>
  <si>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</si>
  <si>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</si>
  <si>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</si>
  <si>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</si>
  <si>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</si>
  <si>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</si>
  <si>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</si>
  <si>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</si>
  <si>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</si>
  <si>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</si>
  <si>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</si>
  <si>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</si>
  <si>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</si>
  <si>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</si>
  <si>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</si>
  <si>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</si>
  <si>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</si>
  <si>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</si>
  <si>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</si>
  <si>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</si>
  <si>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</si>
  <si>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</si>
  <si>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</si>
  <si>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</si>
  <si>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</si>
  <si>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</si>
  <si>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</si>
  <si>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</si>
  <si>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</si>
  <si>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</si>
  <si>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</si>
  <si>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</si>
  <si>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</si>
  <si>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</si>
  <si>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</si>
  <si>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</si>
  <si>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</si>
  <si>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</si>
  <si>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</si>
  <si>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</si>
  <si>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</si>
  <si>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</si>
  <si>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</si>
  <si>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</si>
  <si>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</si>
  <si>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</si>
  <si>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</si>
  <si>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</si>
  <si>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</si>
  <si>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</si>
  <si>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</si>
  <si>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</si>
  <si>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</si>
  <si>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</si>
  <si>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</si>
  <si>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</si>
  <si>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</si>
  <si>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</si>
  <si>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</si>
  <si>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</si>
  <si>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</si>
  <si>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</si>
  <si>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</si>
  <si>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</si>
  <si>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</si>
  <si>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</si>
  <si>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</si>
  <si>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</si>
  <si>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</si>
  <si>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</si>
  <si>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</si>
  <si>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</si>
  <si>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</si>
  <si>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</si>
  <si>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</si>
  <si>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</si>
  <si>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</si>
  <si>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</si>
  <si>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</si>
  <si>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</si>
  <si>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</si>
  <si>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</si>
  <si>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</si>
  <si>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</si>
  <si>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</si>
  <si>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</si>
  <si>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</si>
  <si>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</si>
  <si>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</si>
  <si>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</si>
  <si>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</si>
  <si>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</si>
  <si>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</si>
  <si>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</si>
  <si>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</si>
  <si>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</si>
  <si>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</si>
  <si>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</si>
  <si>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</si>
  <si>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</si>
  <si>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</si>
  <si>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</si>
  <si>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</si>
  <si>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</si>
  <si>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</si>
  <si>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</si>
  <si>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</si>
  <si>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</si>
  <si>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</si>
  <si>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</si>
  <si>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</si>
  <si>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</si>
  <si>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</si>
  <si>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</si>
  <si>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</si>
  <si>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</si>
  <si>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</si>
  <si>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</si>
  <si>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</si>
  <si>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</si>
  <si>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</si>
  <si>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</si>
  <si>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</si>
  <si>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</si>
  <si>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</si>
  <si>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</si>
  <si>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</si>
  <si>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</si>
  <si>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</si>
  <si>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</si>
  <si>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</si>
  <si>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</si>
  <si>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</si>
  <si>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</si>
  <si>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</si>
  <si>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</si>
  <si>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</si>
  <si>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</si>
  <si>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</si>
  <si>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</si>
  <si>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</si>
  <si>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</si>
  <si>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</si>
  <si>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</si>
  <si>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</si>
  <si>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</si>
  <si>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</si>
  <si>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</si>
  <si>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</si>
  <si>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</si>
  <si>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</si>
  <si>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</si>
  <si>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</si>
  <si>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</si>
  <si>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</si>
  <si>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</si>
  <si>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</si>
  <si>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</si>
  <si>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</si>
  <si>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</si>
  <si>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</si>
  <si>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</si>
  <si>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</si>
  <si>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</si>
  <si>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</si>
  <si>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</si>
  <si>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</si>
  <si>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</si>
  <si>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</si>
  <si>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</si>
  <si>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</si>
  <si>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</si>
  <si>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</si>
  <si>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</si>
  <si>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</si>
  <si>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</si>
  <si>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</si>
  <si>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</si>
  <si>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</si>
  <si>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</si>
  <si>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</si>
  <si>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</si>
  <si>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</si>
  <si>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</si>
  <si>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</si>
  <si>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</si>
  <si>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</si>
  <si>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</si>
  <si>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</si>
  <si>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</si>
  <si>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</si>
  <si>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</si>
  <si>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</si>
  <si>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</si>
  <si>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</si>
  <si>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</si>
  <si>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</si>
  <si>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</si>
  <si>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</si>
  <si>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</si>
  <si>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</si>
  <si>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</si>
  <si>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</si>
  <si>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</si>
  <si>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</si>
  <si>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</si>
  <si>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</si>
  <si>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</si>
  <si>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</si>
  <si>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</si>
  <si>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</si>
  <si>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</si>
  <si>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</si>
  <si>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</si>
  <si>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</si>
  <si>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</si>
  <si>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</si>
  <si>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</si>
  <si>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</si>
  <si>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</si>
  <si>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</si>
  <si>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</si>
  <si>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</si>
  <si>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</si>
  <si>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</si>
  <si>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</si>
  <si>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</si>
  <si>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</si>
  <si>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</si>
  <si>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</si>
  <si>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</si>
  <si>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</si>
  <si>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</si>
  <si>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</si>
  <si>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</si>
  <si>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</si>
  <si>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</si>
  <si>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</si>
  <si>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</si>
  <si>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</si>
  <si>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</si>
  <si>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</si>
  <si>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</si>
  <si>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</si>
  <si>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</si>
  <si>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</si>
  <si>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</si>
  <si>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</si>
  <si>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</si>
  <si>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</si>
  <si>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</si>
  <si>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</si>
  <si>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</si>
  <si>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</si>
  <si>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</si>
  <si>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</si>
  <si>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</si>
  <si>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</si>
  <si>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</si>
  <si>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</si>
  <si>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</si>
  <si>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</si>
  <si>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</si>
  <si>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</si>
  <si>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</si>
  <si>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</si>
  <si>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</si>
  <si>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</si>
  <si>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</si>
  <si>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</si>
  <si>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</si>
  <si>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</si>
  <si>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</si>
  <si>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</si>
  <si>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</si>
  <si>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</si>
  <si>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</si>
  <si>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</si>
  <si>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</si>
  <si>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</si>
  <si>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</si>
  <si>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</si>
  <si>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</si>
  <si>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</si>
  <si>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</si>
  <si>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</si>
  <si>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</si>
  <si>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</si>
  <si>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</si>
  <si>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</si>
  <si>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</si>
  <si>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</si>
  <si>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</si>
  <si>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</si>
  <si>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</si>
  <si>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</si>
  <si>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</si>
  <si>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</si>
  <si>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</si>
  <si>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</si>
  <si>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</si>
  <si>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</si>
  <si>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</si>
  <si>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</si>
  <si>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</si>
  <si>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</si>
  <si>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</si>
  <si>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</si>
  <si>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</si>
  <si>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</si>
  <si>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</si>
  <si>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</si>
  <si>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</si>
  <si>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</si>
  <si>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</si>
  <si>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</si>
  <si>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</si>
  <si>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</si>
  <si>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</si>
  <si>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</si>
  <si>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</si>
  <si>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</si>
  <si>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</si>
  <si>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</si>
  <si>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</si>
  <si>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</si>
  <si>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</si>
  <si>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</si>
  <si>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</si>
  <si>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</si>
  <si>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</si>
  <si>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</si>
  <si>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</si>
  <si>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</si>
  <si>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</si>
  <si>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</si>
  <si>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</si>
  <si>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</si>
  <si>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</si>
  <si>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</si>
  <si>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</si>
  <si>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</si>
  <si>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</si>
  <si>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</si>
  <si>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</si>
  <si>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</si>
  <si>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</si>
  <si>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</si>
  <si>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</si>
  <si>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</si>
  <si>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</si>
  <si>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</si>
  <si>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</si>
  <si>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</si>
  <si>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</si>
  <si>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</si>
  <si>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</si>
  <si>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</si>
  <si>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</si>
  <si>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</si>
  <si>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</si>
  <si>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</si>
  <si>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</si>
  <si>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</si>
  <si>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</si>
  <si>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</si>
  <si>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</si>
  <si>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</si>
  <si>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</si>
  <si>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</si>
  <si>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</si>
  <si>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</si>
  <si>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</si>
  <si>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</si>
  <si>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</si>
  <si>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</si>
  <si>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</si>
  <si>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</si>
  <si>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</si>
  <si>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</si>
  <si>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</si>
  <si>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</si>
  <si>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</si>
  <si>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</si>
  <si>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</si>
  <si>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</si>
  <si>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</si>
  <si>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</si>
  <si>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</si>
  <si>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</si>
  <si>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</si>
  <si>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</si>
  <si>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</si>
  <si>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</si>
  <si>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</si>
  <si>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</si>
  <si>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</si>
  <si>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</si>
  <si>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</si>
  <si>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</si>
  <si>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</si>
  <si>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</si>
  <si>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</si>
  <si>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</si>
  <si>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</si>
  <si>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</si>
  <si>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</si>
  <si>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</si>
  <si>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</si>
  <si>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</si>
  <si>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</si>
  <si>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</si>
  <si>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</si>
  <si>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</si>
  <si>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</si>
  <si>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</si>
  <si>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</si>
  <si>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</si>
  <si>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</si>
  <si>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</si>
  <si>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</si>
  <si>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</si>
  <si>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</si>
  <si>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</si>
  <si>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</si>
  <si>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</si>
  <si>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</si>
  <si>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</si>
  <si>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</si>
  <si>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</si>
  <si>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</si>
  <si>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</si>
  <si>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</si>
  <si>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</si>
  <si>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</si>
  <si>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</si>
  <si>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</si>
  <si>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</si>
  <si>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</si>
  <si>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</si>
  <si>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</si>
  <si>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</si>
  <si>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</si>
  <si>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</si>
  <si>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</si>
  <si>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</si>
  <si>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</si>
  <si>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</si>
  <si>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</si>
  <si>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</si>
  <si>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</si>
  <si>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</si>
  <si>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</si>
  <si>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</si>
  <si>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</si>
  <si>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</si>
  <si>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</si>
  <si>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</si>
  <si>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</si>
  <si>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</si>
  <si>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</si>
  <si>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</si>
  <si>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</si>
  <si>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</si>
  <si>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</si>
  <si>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</si>
  <si>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</si>
  <si>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</si>
  <si>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</si>
  <si>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</si>
  <si>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</si>
  <si>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</si>
  <si>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</si>
  <si>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</si>
  <si>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</si>
  <si>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</si>
  <si>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</si>
  <si>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</si>
  <si>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</si>
  <si>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</si>
  <si>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</si>
  <si>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</si>
  <si>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</si>
  <si>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</si>
  <si>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</si>
  <si>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</si>
  <si>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</si>
  <si>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</si>
  <si>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</si>
  <si>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</si>
  <si>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</si>
  <si>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</si>
  <si>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</si>
  <si>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</si>
  <si>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</si>
  <si>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</si>
  <si>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</si>
  <si>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</si>
  <si>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</si>
  <si>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</si>
  <si>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</si>
  <si>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</si>
  <si>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</si>
  <si>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</si>
  <si>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</si>
  <si>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</si>
  <si>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</si>
  <si>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</si>
  <si>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</si>
  <si>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</si>
  <si>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</si>
  <si>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</si>
  <si>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</si>
  <si>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</si>
  <si>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</si>
  <si>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</si>
  <si>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</si>
  <si>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</si>
  <si>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</si>
  <si>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</si>
  <si>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</si>
  <si>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</si>
  <si>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</si>
  <si>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</si>
  <si>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</si>
  <si>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</si>
  <si>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</si>
  <si>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</si>
  <si>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</si>
  <si>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</si>
  <si>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</si>
  <si>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</si>
  <si>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</si>
  <si>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</si>
  <si>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</si>
  <si>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</si>
  <si>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</si>
  <si>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</si>
  <si>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</si>
  <si>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</si>
  <si>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</si>
  <si>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</si>
  <si>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</si>
  <si>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</si>
  <si>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</si>
  <si>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</si>
  <si>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</si>
  <si>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</si>
  <si>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</si>
  <si>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</si>
  <si>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</si>
  <si>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</si>
  <si>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</si>
  <si>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</si>
  <si>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</si>
  <si>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</si>
  <si>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</si>
  <si>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</si>
  <si>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</si>
  <si>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</si>
  <si>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</si>
  <si>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</si>
  <si>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</si>
  <si>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</si>
  <si>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</si>
  <si>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</si>
  <si>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</si>
  <si>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</si>
  <si>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</si>
  <si>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</si>
  <si>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</si>
  <si>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</si>
  <si>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</si>
  <si>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</si>
  <si>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</si>
  <si>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</si>
  <si>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</si>
  <si>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</si>
  <si>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</si>
  <si>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</si>
  <si>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</si>
  <si>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</si>
  <si>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</si>
  <si>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</si>
  <si>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</si>
  <si>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</si>
  <si>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</si>
  <si>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</si>
  <si>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</si>
  <si>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</si>
  <si>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</si>
  <si>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</si>
  <si>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</si>
  <si>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</si>
  <si>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</si>
  <si>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</si>
  <si>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</si>
  <si>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</si>
  <si>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</si>
  <si>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</si>
  <si>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</si>
  <si>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</si>
  <si>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</si>
  <si>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</si>
  <si>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</si>
  <si>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</si>
  <si>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</si>
  <si>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</si>
  <si>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</si>
  <si>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</si>
  <si>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</si>
  <si>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</si>
  <si>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</si>
  <si>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</si>
  <si>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</si>
  <si>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</si>
  <si>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</si>
  <si>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</si>
  <si>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</si>
  <si>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</si>
  <si>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</si>
  <si>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</si>
  <si>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</si>
  <si>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</si>
  <si>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</si>
  <si>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</si>
  <si>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</si>
  <si>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</si>
  <si>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</si>
  <si>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</si>
  <si>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</si>
  <si>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</si>
  <si>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</si>
  <si>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</si>
  <si>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</si>
  <si>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</si>
  <si>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</si>
  <si>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</si>
  <si>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</si>
  <si>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</si>
  <si>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</si>
  <si>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</si>
  <si>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</si>
  <si>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</si>
  <si>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</si>
  <si>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</si>
  <si>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</si>
  <si>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</si>
  <si>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</si>
  <si>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</si>
  <si>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</si>
  <si>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</si>
  <si>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</si>
  <si>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</si>
  <si>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</si>
  <si>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</si>
  <si>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</si>
  <si>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</si>
  <si>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</si>
  <si>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</si>
  <si>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</si>
  <si>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</si>
  <si>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</si>
  <si>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</si>
  <si>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</si>
  <si>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</si>
  <si>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</si>
  <si>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</si>
  <si>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</si>
  <si>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</si>
  <si>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</si>
  <si>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</si>
  <si>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</si>
  <si>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</si>
  <si>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</si>
  <si>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</si>
  <si>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</si>
  <si>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</si>
  <si>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</si>
  <si>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</si>
  <si>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</si>
  <si>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</si>
  <si>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</si>
  <si>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</si>
  <si>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</si>
  <si>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</si>
  <si>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</si>
  <si>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</si>
  <si>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</si>
  <si>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</si>
  <si>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</si>
  <si>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</si>
  <si>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</si>
  <si>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</si>
  <si>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</si>
  <si>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</si>
  <si>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</si>
  <si>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</si>
  <si>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</si>
  <si>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</si>
  <si>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</si>
  <si>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</si>
  <si>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</si>
  <si>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</si>
  <si>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</si>
  <si>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</si>
  <si>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</si>
  <si>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</si>
  <si>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</si>
  <si>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</si>
  <si>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</si>
  <si>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</si>
  <si>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</si>
  <si>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</si>
  <si>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</si>
  <si>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</si>
  <si>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</si>
  <si>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</si>
  <si>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</si>
  <si>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</si>
  <si>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</si>
  <si>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</si>
  <si>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</si>
  <si>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</si>
  <si>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</si>
  <si>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</si>
  <si>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</si>
  <si>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</si>
  <si>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</si>
  <si>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</si>
  <si>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</si>
  <si>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</si>
  <si>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</si>
  <si>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</si>
  <si>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</si>
  <si>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</si>
  <si>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</si>
  <si>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</si>
  <si>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</si>
  <si>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</si>
  <si>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</si>
  <si>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</si>
  <si>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</si>
  <si>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</si>
  <si>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</si>
  <si>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</si>
  <si>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</si>
  <si>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</si>
  <si>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</si>
  <si>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</si>
  <si>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</si>
  <si>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</si>
  <si>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</si>
  <si>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</si>
  <si>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</si>
  <si>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</si>
  <si>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</si>
  <si>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</si>
  <si>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</si>
  <si>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</si>
  <si>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</si>
  <si>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</si>
  <si>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</si>
  <si>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</si>
  <si>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</si>
  <si>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</si>
  <si>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</si>
  <si>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</si>
  <si>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</si>
  <si>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</si>
  <si>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</si>
  <si>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</si>
  <si>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</si>
  <si>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</si>
  <si>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</si>
  <si>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</si>
  <si>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</si>
  <si>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</si>
  <si>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</si>
  <si>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</si>
  <si>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</si>
  <si>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</si>
  <si>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</si>
  <si>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</si>
  <si>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</si>
  <si>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</si>
  <si>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</si>
  <si>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</si>
  <si>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</si>
  <si>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</si>
  <si>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</si>
  <si>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</si>
  <si>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</si>
  <si>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</si>
  <si>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</si>
  <si>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</si>
  <si>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</si>
  <si>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</si>
  <si>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</si>
  <si>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</si>
  <si>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</si>
  <si>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</si>
  <si>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</si>
  <si>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</si>
  <si>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</si>
  <si>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</si>
  <si>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</si>
  <si>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</si>
  <si>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</si>
  <si>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</si>
  <si>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</si>
  <si>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</si>
  <si>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</si>
  <si>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</si>
  <si>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</si>
  <si>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</si>
  <si>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</si>
  <si>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</si>
  <si>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</si>
  <si>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</si>
  <si>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</si>
  <si>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</si>
  <si>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</si>
  <si>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</si>
  <si>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</si>
  <si>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</si>
  <si>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</si>
  <si>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</si>
  <si>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</si>
  <si>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</si>
  <si>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</si>
  <si>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</si>
  <si>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</si>
  <si>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</si>
  <si>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</si>
  <si>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</si>
  <si>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</si>
  <si>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</si>
  <si>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</si>
  <si>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</si>
  <si>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</si>
  <si>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</si>
  <si>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</si>
  <si>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</si>
  <si>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</si>
  <si>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</si>
  <si>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</si>
  <si>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</si>
  <si>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</si>
  <si>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</si>
  <si>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</si>
  <si>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</si>
  <si>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</si>
  <si>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</si>
  <si>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</si>
  <si>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</si>
  <si>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</si>
  <si>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</si>
  <si>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</si>
  <si>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</si>
  <si>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</si>
  <si>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</si>
  <si>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</si>
  <si>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</si>
  <si>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</si>
  <si>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</si>
  <si>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</si>
  <si>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</si>
  <si>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</si>
  <si>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</si>
  <si>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</si>
  <si>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</si>
  <si>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</si>
  <si>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</si>
  <si>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</si>
  <si>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</si>
  <si>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</si>
  <si>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</si>
  <si>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</si>
  <si>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</si>
  <si>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</si>
  <si>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</si>
  <si>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</si>
  <si>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</si>
  <si>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</si>
  <si>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</si>
  <si>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</si>
  <si>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</si>
  <si>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</si>
  <si>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</si>
  <si>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</si>
  <si>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</si>
  <si>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</si>
  <si>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</si>
  <si>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</si>
  <si>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</si>
  <si>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</si>
  <si>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</si>
  <si>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</si>
  <si>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</si>
  <si>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</si>
  <si>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</si>
  <si>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</si>
  <si>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</si>
  <si>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</si>
  <si>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</si>
  <si>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</si>
  <si>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</si>
  <si>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</si>
  <si>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</si>
  <si>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</si>
  <si>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</si>
  <si>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</si>
  <si>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</si>
  <si>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</si>
  <si>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</si>
  <si>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</si>
  <si>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</si>
  <si>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</si>
  <si>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</si>
  <si>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</si>
  <si>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</si>
  <si>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</si>
  <si>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</si>
  <si>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</si>
  <si>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</si>
  <si>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</si>
  <si>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</si>
  <si>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</si>
  <si>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</si>
  <si>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</si>
  <si>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</si>
  <si>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</si>
  <si>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</si>
  <si>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</si>
  <si>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</si>
  <si>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</si>
  <si>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</si>
  <si>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</si>
  <si>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</si>
  <si>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</si>
  <si>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</si>
  <si>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</si>
  <si>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</si>
  <si>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</si>
  <si>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</si>
  <si>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</si>
  <si>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</si>
  <si>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</si>
  <si>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</si>
  <si>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</si>
  <si>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</si>
  <si>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</si>
  <si>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</si>
  <si>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</si>
  <si>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</si>
  <si>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</si>
  <si>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</si>
  <si>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</si>
  <si>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</si>
  <si>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</si>
  <si>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</si>
  <si>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</si>
  <si>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</si>
  <si>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</si>
  <si>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</si>
  <si>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</si>
  <si>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</si>
  <si>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</si>
  <si>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</si>
  <si>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</si>
  <si>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</si>
  <si>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</si>
  <si>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</si>
  <si>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</si>
  <si>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</si>
  <si>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</si>
  <si>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</si>
  <si>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</si>
  <si>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</si>
  <si>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</si>
  <si>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</si>
  <si>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</si>
  <si>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</si>
  <si>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</si>
  <si>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</si>
  <si>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</si>
  <si>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</si>
  <si>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</si>
  <si>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</si>
  <si>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</si>
  <si>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</si>
  <si>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</si>
  <si>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</si>
  <si>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</si>
  <si>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</si>
  <si>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</si>
  <si>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</si>
  <si>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</si>
  <si>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</si>
  <si>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</si>
  <si>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</si>
  <si>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</si>
  <si>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</si>
  <si>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</si>
  <si>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</si>
  <si>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</si>
  <si>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</si>
  <si>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</si>
  <si>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</si>
  <si>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</si>
  <si>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</si>
  <si>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</si>
  <si>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</si>
  <si>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</si>
  <si>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</si>
  <si>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</si>
  <si>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</si>
  <si>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</si>
  <si>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</si>
  <si>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</si>
  <si>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</si>
  <si>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</si>
  <si>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</si>
  <si>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</si>
  <si>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</si>
  <si>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</si>
  <si>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</si>
  <si>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</si>
  <si>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</si>
  <si>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</si>
  <si>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</si>
  <si>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</si>
  <si>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</si>
  <si>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</si>
  <si>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</si>
  <si>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</si>
  <si>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</si>
  <si>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</si>
  <si>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</si>
  <si>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</si>
  <si>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</si>
  <si>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</si>
  <si>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</si>
  <si>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</si>
  <si>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</si>
  <si>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</si>
  <si>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</si>
  <si>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</si>
  <si>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</si>
  <si>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</si>
  <si>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</si>
  <si>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</si>
  <si>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</si>
  <si>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</si>
  <si>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</si>
  <si>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</si>
  <si>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</si>
  <si>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</si>
  <si>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</si>
  <si>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</si>
  <si>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</si>
  <si>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</si>
  <si>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</si>
  <si>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</si>
  <si>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</si>
  <si>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</si>
  <si>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</si>
  <si>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</si>
  <si>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</si>
  <si>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</si>
  <si>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</si>
  <si>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</si>
  <si>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</si>
  <si>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</si>
  <si>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</si>
  <si>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</si>
  <si>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</si>
  <si>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</si>
  <si>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</si>
  <si>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</si>
  <si>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</si>
  <si>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</si>
  <si>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</si>
  <si>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</si>
  <si>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</si>
  <si>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</si>
  <si>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</si>
  <si>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</si>
  <si>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</si>
  <si>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</si>
  <si>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</si>
  <si>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</si>
  <si>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</si>
  <si>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</si>
  <si>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</si>
  <si>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</si>
  <si>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</si>
  <si>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</si>
  <si>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</si>
  <si>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</si>
  <si>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</si>
  <si>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</si>
  <si>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</si>
  <si>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</si>
  <si>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</si>
  <si>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</si>
  <si>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</si>
  <si>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</si>
  <si>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</si>
  <si>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</si>
  <si>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</si>
  <si>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</si>
  <si>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</si>
  <si>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</si>
  <si>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</si>
  <si>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</si>
  <si>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</si>
  <si>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</si>
  <si>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</si>
  <si>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</si>
  <si>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</si>
  <si>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</si>
  <si>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</si>
  <si>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</si>
  <si>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</si>
  <si>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</si>
  <si>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</si>
  <si>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</si>
  <si>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</si>
  <si>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</si>
  <si>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</si>
  <si>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</si>
  <si>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</si>
  <si>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</si>
  <si>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</si>
  <si>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</si>
  <si>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</si>
  <si>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</si>
  <si>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</si>
  <si>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</si>
  <si>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</si>
  <si>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</si>
  <si>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</si>
  <si>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</si>
  <si>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</si>
  <si>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</si>
  <si>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</si>
  <si>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</si>
  <si>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</si>
  <si>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</si>
  <si>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</si>
  <si>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</si>
  <si>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</si>
  <si>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</si>
  <si>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</si>
  <si>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</si>
  <si>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</si>
  <si>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</si>
  <si>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</si>
  <si>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</si>
  <si>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</si>
  <si>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</si>
  <si>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</si>
  <si>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</si>
  <si>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</si>
  <si>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</si>
  <si>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</si>
  <si>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</si>
  <si>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</si>
  <si>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</si>
  <si>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</si>
  <si>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</si>
  <si>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</si>
  <si>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</si>
  <si>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</si>
  <si>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</si>
  <si>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</si>
  <si>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</si>
  <si>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</si>
  <si>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</si>
  <si>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</si>
  <si>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</si>
  <si>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</si>
  <si>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</si>
  <si>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</si>
  <si>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</si>
  <si>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</si>
  <si>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</si>
  <si>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</si>
  <si>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</si>
  <si>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</si>
  <si>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</si>
  <si>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</si>
  <si>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</si>
  <si>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</si>
  <si>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</si>
  <si>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</si>
  <si>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</si>
  <si>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</si>
  <si>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</si>
  <si>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</si>
  <si>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</si>
  <si>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</si>
  <si>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</si>
  <si>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</si>
  <si>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</si>
  <si>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</si>
  <si>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</si>
  <si>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</si>
  <si>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</si>
  <si>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</si>
  <si>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</si>
  <si>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</si>
  <si>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</si>
  <si>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</si>
  <si>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</si>
  <si>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</si>
  <si>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</si>
  <si>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</si>
  <si>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</si>
  <si>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</si>
  <si>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</si>
  <si>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</si>
  <si>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</si>
  <si>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</si>
  <si>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</si>
  <si>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</si>
  <si>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</si>
  <si>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</si>
  <si>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</si>
  <si>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</si>
  <si>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</si>
  <si>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</si>
  <si>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</si>
  <si>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</si>
  <si>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</si>
  <si>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</si>
  <si>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</si>
  <si>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</si>
  <si>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</si>
  <si>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</si>
  <si>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</si>
  <si>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</si>
  <si>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</si>
  <si>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</si>
  <si>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</si>
  <si>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</si>
  <si>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</si>
  <si>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</si>
  <si>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</si>
  <si>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</si>
  <si>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</si>
  <si>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</si>
  <si>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</si>
  <si>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</si>
  <si>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</si>
  <si>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</si>
  <si>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</si>
  <si>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</si>
  <si>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</si>
  <si>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</si>
  <si>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</si>
  <si>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</si>
  <si>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</si>
  <si>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</si>
  <si>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</si>
  <si>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</si>
  <si>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</si>
  <si>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</si>
  <si>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</si>
  <si>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</si>
  <si>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</si>
  <si>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</si>
  <si>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</si>
  <si>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</si>
  <si>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</si>
  <si>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</si>
  <si>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</si>
  <si>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</si>
  <si>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</si>
  <si>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</si>
  <si>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</si>
  <si>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</si>
  <si>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</si>
  <si>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</si>
  <si>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</si>
  <si>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</si>
  <si>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</si>
  <si>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</si>
  <si>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</si>
  <si>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</si>
  <si>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</si>
  <si>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</si>
  <si>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</si>
  <si>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</si>
  <si>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</si>
  <si>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</si>
  <si>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</si>
  <si>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</si>
  <si>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</si>
  <si>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</si>
  <si>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</si>
  <si>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</si>
  <si>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</si>
  <si>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</si>
  <si>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</si>
  <si>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</si>
  <si>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</si>
  <si>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</si>
  <si>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</si>
  <si>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</si>
  <si>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</si>
  <si>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</si>
  <si>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</si>
  <si>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</si>
  <si>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</si>
  <si>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</si>
  <si>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</si>
  <si>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</si>
  <si>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</si>
  <si>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</si>
  <si>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</si>
  <si>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</si>
  <si>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</si>
  <si>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</si>
  <si>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</si>
  <si>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</si>
  <si>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</si>
  <si>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</si>
  <si>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</si>
  <si>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</si>
  <si>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</si>
  <si>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</si>
  <si>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</si>
  <si>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</si>
  <si>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</si>
  <si>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</si>
  <si>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</si>
  <si>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</si>
  <si>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</si>
  <si>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</si>
  <si>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</si>
  <si>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</si>
  <si>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</si>
  <si>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</si>
  <si>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</si>
  <si>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</si>
  <si>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</si>
  <si>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</si>
  <si>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</si>
  <si>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</si>
  <si>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</si>
  <si>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</si>
  <si>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</si>
  <si>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</si>
  <si>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</si>
  <si>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</si>
  <si>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</si>
  <si>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</si>
  <si>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</si>
  <si>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</si>
  <si>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</si>
  <si>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</si>
  <si>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</si>
  <si>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</si>
  <si>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</si>
  <si>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</si>
  <si>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</si>
  <si>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</si>
  <si>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</si>
  <si>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</si>
  <si>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</si>
  <si>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</si>
  <si>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</si>
  <si>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</si>
  <si>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</si>
  <si>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</si>
  <si>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</si>
  <si>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</si>
  <si>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</si>
  <si>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</si>
  <si>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</si>
  <si>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</si>
  <si>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</si>
  <si>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</si>
  <si>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</si>
  <si>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</si>
  <si>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</si>
  <si>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</si>
  <si>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</si>
  <si>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</si>
  <si>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</si>
  <si>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</si>
  <si>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</si>
  <si>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</si>
  <si>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</si>
  <si>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</si>
  <si>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</si>
  <si>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</si>
  <si>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</si>
  <si>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</si>
  <si>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</si>
  <si>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</si>
  <si>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</si>
  <si>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</si>
  <si>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</si>
  <si>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</si>
  <si>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</si>
  <si>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</si>
  <si>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</si>
  <si>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</si>
  <si>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</si>
  <si>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</si>
  <si>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</si>
  <si>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</si>
  <si>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</si>
  <si>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</si>
  <si>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</si>
  <si>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</si>
  <si>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</si>
  <si>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</si>
  <si>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</si>
  <si>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</si>
  <si>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</si>
  <si>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</si>
  <si>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</si>
  <si>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</si>
  <si>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</si>
  <si>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</si>
  <si>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</si>
  <si>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</si>
  <si>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</si>
  <si>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</si>
  <si>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</si>
  <si>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</si>
  <si>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</si>
  <si>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</si>
  <si>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</si>
  <si>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</si>
  <si>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</si>
  <si>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</si>
  <si>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</si>
  <si>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</si>
  <si>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</si>
  <si>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</si>
  <si>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</si>
  <si>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</si>
  <si>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</si>
  <si>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</si>
  <si>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</si>
  <si>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</si>
  <si>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</si>
  <si>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</si>
  <si>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</si>
  <si>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</si>
  <si>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</si>
  <si>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</si>
  <si>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</si>
  <si>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</si>
  <si>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</si>
  <si>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</si>
  <si>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</si>
  <si>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</si>
  <si>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</si>
  <si>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</si>
  <si>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</si>
  <si>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</si>
  <si>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</si>
  <si>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</si>
  <si>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</si>
  <si>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</si>
  <si>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</si>
  <si>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</si>
  <si>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</si>
  <si>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</si>
  <si>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</si>
  <si>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</si>
  <si>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</si>
  <si>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</si>
  <si>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</si>
  <si>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</si>
  <si>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</si>
  <si>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</si>
  <si>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</si>
  <si>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</si>
  <si>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</si>
  <si>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</si>
  <si>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</si>
  <si>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</si>
  <si>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</si>
  <si>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</si>
  <si>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</si>
  <si>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</si>
  <si>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</si>
  <si>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</si>
  <si>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</si>
  <si>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</si>
  <si>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</si>
  <si>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</si>
  <si>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</si>
  <si>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</si>
  <si>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</si>
  <si>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</si>
  <si>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</si>
  <si>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</si>
  <si>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</si>
  <si>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</si>
  <si>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</si>
  <si>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</si>
  <si>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</si>
  <si>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</si>
  <si>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</si>
  <si>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</si>
  <si>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</si>
  <si>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</si>
  <si>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</si>
  <si>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</si>
  <si>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</si>
  <si>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</si>
  <si>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</si>
  <si>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</si>
  <si>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</si>
  <si>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</si>
  <si>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</si>
  <si>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</si>
  <si>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</si>
  <si>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</si>
  <si>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</si>
  <si>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</si>
  <si>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</si>
  <si>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</si>
  <si>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</si>
  <si>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</si>
  <si>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</si>
  <si>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</si>
  <si>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</si>
  <si>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</si>
  <si>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</si>
  <si>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</si>
  <si>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</si>
  <si>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</si>
  <si>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</si>
  <si>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</si>
  <si>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</si>
  <si>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</si>
  <si>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</si>
  <si>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</si>
  <si>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</si>
  <si>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</si>
  <si>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</si>
  <si>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</si>
  <si>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</si>
  <si>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</si>
  <si>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</si>
  <si>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</si>
  <si>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</si>
  <si>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</si>
  <si>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</si>
  <si>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</si>
  <si>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</si>
  <si>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</si>
  <si>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</si>
  <si>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</si>
  <si>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</si>
  <si>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</si>
  <si>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</si>
  <si>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</si>
  <si>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</si>
  <si>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</si>
  <si>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</si>
  <si>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</si>
  <si>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</si>
  <si>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</si>
  <si>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</si>
  <si>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</si>
  <si>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</si>
  <si>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</si>
  <si>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</si>
  <si>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</si>
  <si>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</si>
  <si>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</si>
  <si>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</si>
  <si>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</si>
  <si>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</si>
  <si>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</si>
  <si>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</si>
  <si>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</si>
  <si>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</si>
  <si>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</si>
  <si>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</si>
  <si>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</si>
  <si>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</si>
  <si>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</si>
  <si>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</si>
  <si>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</si>
  <si>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</si>
  <si>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</si>
  <si>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</si>
  <si>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</si>
  <si>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</si>
  <si>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</si>
  <si>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</si>
  <si>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</si>
  <si>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</si>
  <si>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</si>
  <si>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</si>
  <si>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</si>
  <si>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</si>
  <si>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</si>
  <si>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</si>
  <si>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</si>
  <si>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</si>
  <si>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</si>
  <si>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</si>
  <si>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</si>
  <si>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</si>
  <si>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</si>
  <si>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</si>
  <si>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</si>
  <si>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</si>
  <si>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</si>
  <si>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</si>
  <si>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</si>
  <si>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</si>
  <si>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</si>
  <si>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</si>
  <si>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</si>
  <si>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</si>
  <si>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</si>
  <si>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</si>
  <si>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</si>
  <si>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</si>
  <si>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</si>
  <si>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</si>
  <si>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</si>
  <si>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</si>
  <si>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</si>
  <si>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</si>
  <si>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</si>
  <si>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</si>
  <si>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</si>
  <si>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</si>
  <si>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</si>
  <si>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</si>
  <si>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</si>
  <si>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</si>
  <si>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</si>
  <si>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</si>
  <si>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</si>
  <si>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</si>
  <si>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</si>
  <si>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</si>
  <si>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</si>
  <si>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</si>
  <si>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</si>
  <si>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</si>
  <si>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</si>
  <si>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</si>
  <si>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</si>
  <si>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</si>
  <si>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</si>
  <si>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</si>
  <si>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</si>
  <si>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</si>
  <si>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</si>
  <si>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</si>
  <si>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</si>
  <si>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</si>
  <si>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</si>
  <si>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</si>
  <si>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</si>
  <si>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</si>
  <si>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</si>
  <si>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</si>
  <si>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</si>
  <si>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</si>
  <si>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</si>
  <si>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</si>
  <si>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</si>
  <si>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</si>
  <si>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</si>
  <si>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</si>
  <si>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</si>
  <si>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</si>
  <si>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</si>
  <si>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</si>
  <si>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</si>
  <si>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</si>
  <si>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</si>
  <si>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</si>
  <si>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</si>
  <si>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</si>
  <si>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</si>
  <si>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</si>
  <si>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</si>
  <si>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</si>
  <si>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</si>
  <si>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</si>
  <si>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</si>
  <si>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</si>
  <si>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</si>
  <si>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</si>
  <si>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</si>
  <si>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</si>
  <si>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</si>
  <si>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</si>
  <si>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</si>
  <si>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</si>
  <si>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</si>
  <si>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</si>
  <si>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</si>
  <si>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</si>
  <si>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</si>
  <si>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</si>
  <si>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</si>
  <si>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</si>
  <si>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</si>
  <si>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</si>
  <si>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</si>
  <si>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</si>
  <si>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</si>
  <si>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</si>
  <si>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</si>
  <si>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</si>
  <si>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</si>
  <si>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</si>
  <si>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</si>
  <si>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</si>
  <si>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</si>
  <si>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</si>
  <si>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</si>
  <si>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</si>
  <si>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</si>
  <si>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</si>
  <si>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</si>
  <si>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</si>
  <si>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</si>
  <si>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</si>
  <si>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</si>
  <si>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</si>
  <si>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</si>
  <si>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</si>
  <si>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</si>
  <si>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</si>
  <si>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</si>
  <si>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</si>
  <si>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</si>
  <si>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</si>
  <si>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</si>
  <si>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</si>
  <si>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</si>
  <si>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</si>
  <si>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</si>
  <si>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</si>
  <si>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</si>
  <si>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</si>
  <si>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</si>
  <si>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</si>
  <si>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</si>
  <si>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</si>
  <si>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</si>
  <si>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</si>
  <si>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</si>
  <si>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</si>
  <si>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</si>
  <si>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</si>
  <si>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</si>
  <si>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</si>
  <si>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</si>
  <si>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</si>
  <si>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</si>
  <si>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</si>
  <si>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</si>
  <si>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</si>
  <si>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</si>
  <si>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</si>
  <si>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</si>
  <si>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</si>
  <si>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</si>
  <si>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</si>
  <si>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</si>
  <si>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</si>
  <si>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</si>
  <si>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</si>
  <si>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</si>
  <si>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</si>
  <si>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</si>
  <si>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</si>
  <si>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</si>
  <si>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</si>
  <si>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</si>
  <si>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</si>
  <si>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</si>
  <si>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</si>
  <si>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</si>
  <si>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</si>
  <si>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</si>
  <si>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</si>
  <si>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</si>
  <si>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</si>
  <si>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</si>
  <si>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</si>
  <si>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</si>
  <si>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</si>
  <si>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</si>
  <si>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</si>
  <si>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</si>
  <si>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</si>
  <si>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</si>
  <si>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</si>
  <si>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</si>
  <si>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</si>
  <si>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</si>
  <si>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</si>
  <si>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</si>
  <si>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</si>
  <si>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</si>
  <si>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</si>
  <si>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</si>
  <si>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</si>
  <si>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</si>
  <si>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</si>
  <si>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</si>
  <si>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</si>
  <si>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</si>
  <si>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</si>
  <si>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</si>
  <si>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</si>
  <si>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</si>
  <si>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</si>
  <si>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</si>
  <si>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</si>
  <si>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</si>
  <si>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</si>
  <si>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</si>
  <si>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</si>
  <si>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</si>
  <si>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</si>
  <si>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</si>
  <si>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</si>
  <si>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</si>
  <si>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</si>
  <si>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</si>
  <si>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</si>
  <si>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</si>
  <si>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</si>
  <si>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</si>
  <si>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</si>
  <si>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</si>
  <si>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</si>
  <si>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</si>
  <si>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</si>
  <si>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</si>
  <si>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</si>
  <si>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</si>
  <si>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</si>
  <si>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</si>
  <si>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</si>
  <si>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</si>
  <si>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</si>
  <si>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</si>
  <si>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</si>
  <si>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</si>
  <si>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</si>
  <si>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</si>
  <si>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</si>
  <si>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</si>
  <si>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</si>
  <si>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</si>
  <si>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</si>
  <si>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</si>
  <si>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</si>
  <si>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</si>
  <si>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</si>
  <si>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</si>
  <si>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</si>
  <si>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</si>
  <si>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</si>
  <si>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</si>
  <si>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</si>
  <si>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</si>
  <si>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</si>
  <si>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</si>
  <si>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</si>
  <si>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</si>
  <si>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</si>
  <si>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</si>
  <si>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</si>
  <si>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</si>
  <si>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</si>
  <si>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</si>
  <si>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</si>
  <si>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</si>
  <si>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</si>
  <si>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</si>
  <si>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</si>
  <si>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</si>
  <si>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</si>
  <si>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</si>
  <si>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</si>
  <si>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</si>
  <si>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</si>
  <si>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</si>
  <si>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</si>
  <si>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</si>
  <si>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</si>
  <si>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</si>
  <si>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</si>
  <si>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</si>
  <si>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</si>
  <si>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</si>
  <si>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</si>
  <si>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</si>
  <si>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</si>
  <si>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</si>
  <si>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</si>
  <si>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</si>
  <si>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</si>
  <si>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</si>
  <si>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</si>
  <si>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</si>
  <si>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</si>
  <si>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</si>
  <si>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</si>
  <si>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</si>
  <si>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</si>
  <si>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</si>
  <si>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</si>
  <si>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</si>
  <si>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</si>
  <si>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</si>
  <si>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</si>
  <si>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</si>
  <si>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</si>
  <si>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</si>
  <si>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</si>
  <si>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</si>
  <si>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</si>
  <si>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</si>
  <si>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</si>
  <si>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</si>
  <si>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</si>
  <si>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</si>
  <si>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</si>
  <si>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</si>
  <si>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</si>
  <si>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</si>
  <si>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</si>
  <si>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</si>
  <si>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</si>
  <si>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</si>
  <si>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</si>
  <si>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</si>
  <si>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</si>
  <si>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</si>
  <si>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</si>
  <si>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</si>
  <si>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</si>
  <si>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</si>
  <si>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</si>
  <si>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</si>
  <si>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</si>
  <si>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</si>
  <si>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</si>
  <si>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</si>
  <si>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</si>
  <si>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</si>
  <si>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</si>
  <si>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</si>
  <si>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</si>
  <si>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</si>
  <si>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</si>
  <si>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</si>
  <si>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</si>
  <si>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</si>
  <si>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</si>
  <si>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</si>
  <si>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</si>
  <si>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</si>
  <si>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</si>
  <si>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</si>
  <si>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</si>
  <si>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</si>
  <si>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</si>
  <si>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</si>
  <si>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</si>
  <si>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</si>
  <si>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</si>
  <si>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</si>
  <si>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</si>
  <si>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</si>
  <si>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</si>
  <si>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</si>
  <si>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</si>
  <si>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</si>
  <si>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</si>
  <si>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</si>
  <si>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</si>
  <si>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</si>
  <si>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</si>
  <si>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</si>
  <si>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</si>
  <si>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</si>
  <si>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</si>
  <si>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</si>
  <si>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</si>
  <si>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</si>
  <si>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</si>
  <si>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</si>
  <si>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</si>
  <si>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</si>
  <si>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</si>
  <si>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</si>
  <si>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</si>
  <si>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</si>
  <si>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</si>
  <si>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</si>
  <si>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</si>
  <si>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</si>
  <si>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</si>
  <si>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</si>
  <si>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</si>
  <si>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</si>
  <si>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</si>
  <si>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</si>
  <si>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</si>
  <si>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</si>
  <si>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</si>
  <si>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</si>
  <si>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</si>
  <si>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</si>
  <si>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</si>
  <si>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</si>
  <si>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</si>
  <si>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</si>
  <si>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</si>
  <si>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</si>
  <si>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</si>
  <si>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</si>
  <si>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</si>
  <si>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</si>
  <si>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</si>
  <si>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</si>
  <si>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</si>
  <si>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</si>
  <si>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</si>
  <si>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</si>
  <si>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</si>
  <si>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</si>
  <si>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</si>
  <si>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</si>
  <si>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</si>
  <si>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</si>
  <si>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</si>
  <si>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</si>
  <si>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</si>
  <si>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</si>
  <si>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</si>
  <si>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</si>
  <si>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</si>
  <si>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</si>
  <si>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</si>
  <si>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</si>
  <si>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</si>
  <si>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</si>
  <si>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</si>
  <si>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</si>
  <si>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</si>
  <si>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</si>
  <si>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</si>
  <si>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</si>
  <si>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</si>
  <si>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</si>
  <si>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</si>
  <si>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</si>
  <si>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</si>
  <si>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</si>
  <si>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</si>
  <si>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</si>
  <si>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</si>
  <si>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</si>
  <si>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</si>
  <si>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</si>
  <si>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</si>
  <si>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</si>
  <si>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</si>
  <si>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</si>
  <si>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</si>
  <si>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</si>
  <si>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</si>
  <si>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</si>
  <si>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</si>
  <si>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</si>
  <si>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</si>
  <si>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</si>
  <si>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</si>
  <si>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</si>
  <si>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</si>
  <si>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</si>
  <si>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</si>
  <si>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</si>
  <si>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</si>
  <si>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</si>
  <si>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</si>
  <si>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</si>
  <si>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</si>
  <si>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</si>
  <si>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</si>
  <si>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</si>
  <si>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</si>
  <si>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</si>
  <si>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</si>
  <si>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</si>
  <si>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</si>
  <si>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</si>
  <si>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</si>
  <si>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</si>
  <si>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</si>
  <si>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</si>
  <si>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</si>
  <si>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</si>
  <si>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</si>
  <si>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</si>
  <si>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</si>
  <si>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</si>
  <si>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</si>
  <si>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</si>
  <si>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</si>
  <si>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</si>
  <si>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</si>
  <si>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</si>
  <si>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</si>
  <si>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</si>
  <si>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</si>
  <si>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</si>
  <si>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</si>
  <si>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</si>
  <si>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</si>
  <si>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</si>
  <si>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</si>
  <si>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</si>
  <si>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</si>
  <si>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</si>
  <si>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</si>
  <si>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</si>
  <si>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</si>
  <si>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</si>
  <si>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</si>
  <si>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</si>
  <si>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</si>
  <si>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</si>
  <si>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</si>
  <si>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</si>
  <si>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</si>
  <si>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</si>
  <si>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</si>
  <si>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</si>
  <si>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</si>
  <si>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</si>
  <si>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</si>
  <si>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</si>
  <si>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</si>
  <si>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</si>
  <si>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</si>
  <si>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</si>
  <si>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</si>
  <si>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</si>
  <si>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</si>
  <si>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</si>
  <si>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</si>
  <si>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</si>
  <si>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</si>
  <si>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</si>
  <si>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</si>
  <si>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</si>
  <si>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</si>
  <si>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</si>
  <si>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</si>
  <si>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</si>
  <si>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</si>
  <si>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</si>
  <si>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</si>
  <si>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</si>
  <si>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</si>
  <si>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</si>
  <si>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</si>
  <si>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</si>
  <si>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</si>
  <si>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</si>
  <si>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</si>
  <si>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</si>
  <si>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</si>
  <si>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</si>
  <si>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</si>
  <si>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</si>
  <si>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</si>
  <si>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</si>
  <si>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</si>
  <si>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</si>
  <si>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</si>
  <si>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</si>
  <si>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</si>
  <si>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</si>
  <si>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</si>
  <si>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</si>
  <si>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</si>
  <si>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</si>
  <si>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</si>
  <si>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</si>
  <si>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</si>
  <si>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</si>
  <si>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</si>
  <si>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</si>
  <si>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</si>
  <si>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</si>
  <si>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</si>
  <si>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</si>
  <si>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</si>
  <si>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</si>
  <si>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</si>
  <si>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</si>
  <si>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</si>
  <si>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</si>
  <si>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</si>
  <si>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</si>
  <si>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</si>
  <si>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</si>
  <si>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</si>
  <si>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</si>
  <si>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</si>
  <si>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</si>
  <si>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</si>
  <si>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</si>
  <si>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</si>
  <si>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</si>
  <si>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</si>
  <si>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</si>
  <si>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</si>
  <si>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</si>
  <si>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</si>
  <si>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</si>
  <si>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</si>
  <si>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</si>
  <si>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</si>
  <si>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</si>
  <si>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</si>
  <si>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</si>
  <si>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</si>
  <si>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</si>
  <si>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</si>
  <si>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</si>
  <si>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</si>
  <si>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</si>
  <si>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</si>
  <si>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</si>
  <si>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</si>
  <si>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</si>
  <si>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</si>
  <si>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</si>
  <si>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</si>
  <si>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</si>
  <si>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</si>
  <si>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</si>
  <si>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</si>
  <si>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</si>
  <si>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</si>
  <si>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</si>
  <si>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</si>
  <si>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</si>
  <si>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</si>
  <si>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</si>
  <si>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</si>
  <si>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</si>
  <si>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</si>
  <si>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</si>
  <si>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</si>
  <si>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</si>
  <si>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</si>
  <si>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</si>
  <si>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</si>
  <si>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</si>
  <si>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</si>
  <si>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</si>
  <si>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</si>
  <si>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</si>
  <si>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</si>
  <si>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</si>
  <si>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</si>
  <si>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</si>
  <si>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</si>
  <si>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</si>
  <si>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</si>
  <si>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</si>
  <si>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</si>
  <si>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</si>
  <si>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</si>
  <si>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</si>
  <si>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</si>
  <si>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</si>
  <si>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</si>
  <si>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</si>
  <si>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</si>
  <si>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</si>
  <si>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</si>
  <si>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</si>
  <si>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</si>
  <si>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</si>
  <si>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</si>
  <si>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</si>
  <si>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</si>
  <si>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</si>
  <si>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</si>
  <si>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</si>
  <si>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</si>
  <si>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</si>
  <si>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</si>
  <si>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</si>
  <si>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</si>
  <si>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</si>
  <si>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</si>
  <si>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</si>
  <si>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</si>
  <si>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</si>
  <si>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</si>
  <si>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</si>
  <si>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</si>
  <si>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</si>
  <si>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</si>
  <si>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</si>
  <si>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</si>
  <si>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</si>
  <si>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</si>
  <si>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</si>
  <si>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</si>
  <si>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</si>
  <si>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</si>
  <si>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</si>
  <si>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</si>
  <si>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</si>
  <si>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</si>
  <si>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</si>
  <si>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</si>
  <si>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</si>
  <si>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</si>
  <si>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</si>
  <si>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</si>
  <si>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</si>
  <si>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</si>
  <si>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</si>
  <si>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</si>
  <si>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</si>
  <si>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</si>
  <si>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</si>
  <si>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</si>
  <si>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</si>
  <si>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</si>
  <si>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</si>
  <si>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</si>
  <si>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</si>
  <si>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</si>
  <si>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</si>
  <si>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</si>
  <si>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</si>
  <si>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</si>
  <si>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</si>
  <si>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</si>
  <si>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</si>
  <si>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</si>
  <si>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</si>
  <si>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</si>
  <si>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</si>
  <si>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</si>
  <si>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</si>
  <si>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</si>
  <si>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</si>
  <si>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</si>
  <si>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</si>
  <si>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</si>
  <si>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</si>
  <si>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</si>
  <si>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</si>
  <si>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</si>
  <si>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</si>
  <si>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</si>
  <si>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</si>
  <si>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</si>
  <si>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</si>
  <si>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</si>
  <si>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</si>
  <si>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</si>
  <si>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</si>
  <si>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</si>
  <si>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</si>
  <si>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</si>
  <si>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</si>
  <si>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</si>
  <si>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</si>
  <si>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</si>
  <si>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</si>
  <si>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</si>
  <si>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</si>
  <si>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</si>
  <si>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</si>
  <si>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</si>
  <si>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</si>
  <si>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</si>
  <si>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</si>
  <si>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</si>
  <si>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</si>
  <si>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</si>
  <si>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</si>
  <si>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</si>
  <si>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</si>
  <si>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</si>
  <si>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</si>
  <si>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</si>
  <si>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</si>
  <si>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</si>
  <si>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</si>
  <si>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</si>
  <si>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</si>
  <si>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</si>
  <si>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</si>
  <si>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</si>
  <si>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</si>
  <si>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</si>
  <si>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</si>
  <si>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</si>
  <si>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</si>
  <si>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</si>
  <si>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</si>
  <si>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</si>
  <si>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</si>
  <si>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</si>
  <si>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</si>
  <si>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</si>
  <si>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</si>
  <si>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</si>
  <si>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</si>
  <si>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</si>
  <si>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</si>
  <si>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</si>
  <si>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</si>
  <si>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</si>
  <si>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</si>
  <si>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</si>
  <si>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</si>
  <si>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</si>
  <si>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</si>
  <si>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</si>
  <si>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</si>
  <si>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</si>
  <si>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</si>
  <si>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</si>
  <si>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</si>
  <si>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</si>
  <si>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</si>
  <si>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</si>
  <si>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</si>
  <si>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</si>
  <si>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</si>
  <si>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</si>
  <si>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</si>
  <si>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</si>
  <si>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</si>
  <si>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</si>
  <si>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</si>
  <si>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</si>
  <si>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</si>
  <si>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</si>
  <si>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</si>
  <si>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</si>
  <si>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</si>
  <si>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</si>
  <si>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</si>
  <si>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</si>
  <si>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</si>
  <si>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</si>
  <si>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</si>
  <si>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</si>
  <si>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</si>
  <si>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</si>
  <si>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</si>
  <si>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</si>
  <si>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</si>
  <si>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</si>
  <si>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</si>
  <si>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</si>
  <si>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</si>
  <si>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</si>
  <si>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</si>
  <si>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</si>
  <si>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</si>
  <si>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</si>
  <si>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</si>
  <si>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</si>
  <si>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</si>
  <si>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</si>
  <si>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</si>
  <si>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</si>
  <si>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</si>
  <si>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</si>
  <si>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</si>
  <si>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</si>
  <si>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</si>
  <si>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</si>
  <si>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</si>
  <si>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</si>
  <si>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</si>
  <si>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</si>
  <si>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</si>
  <si>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</si>
  <si>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</si>
  <si>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</si>
  <si>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</si>
  <si>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</si>
  <si>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</si>
  <si>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</si>
  <si>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</si>
  <si>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</si>
  <si>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</si>
  <si>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</si>
  <si>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</si>
  <si>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</si>
  <si>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</si>
  <si>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</si>
  <si>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</si>
  <si>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</si>
  <si>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</si>
  <si>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</si>
  <si>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</si>
  <si>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</si>
  <si>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</si>
  <si>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</si>
  <si>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</si>
  <si>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</si>
  <si>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</si>
  <si>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</si>
  <si>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</si>
  <si>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</si>
  <si>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</si>
  <si>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</si>
  <si>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</si>
  <si>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</si>
  <si>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</si>
  <si>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</si>
  <si>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</si>
  <si>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</si>
  <si>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</si>
  <si>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</si>
  <si>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</si>
  <si>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</si>
  <si>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</si>
  <si>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</si>
  <si>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</si>
  <si>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</si>
  <si>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</si>
  <si>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</si>
  <si>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</si>
  <si>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</si>
  <si>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</si>
  <si>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</si>
  <si>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</si>
  <si>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</si>
  <si>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</si>
  <si>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</si>
  <si>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</si>
  <si>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</si>
  <si>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</si>
  <si>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</si>
  <si>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</si>
  <si>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</si>
  <si>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</si>
  <si>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</si>
  <si>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</si>
  <si>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</si>
  <si>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</si>
  <si>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</si>
  <si>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</si>
  <si>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</si>
  <si>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</si>
  <si>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</si>
  <si>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</si>
  <si>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</si>
  <si>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</si>
  <si>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</si>
  <si>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</si>
  <si>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</si>
  <si>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</si>
  <si>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</si>
  <si>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</si>
  <si>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</si>
  <si>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</si>
  <si>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</si>
  <si>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</si>
  <si>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</si>
  <si>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</si>
  <si>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</si>
  <si>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</si>
  <si>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</si>
  <si>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</si>
  <si>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</si>
  <si>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</si>
  <si>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</si>
  <si>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</si>
  <si>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</si>
  <si>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</si>
  <si>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</si>
  <si>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</si>
  <si>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</si>
  <si>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</si>
  <si>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</si>
  <si>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</si>
  <si>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</si>
  <si>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</si>
  <si>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</si>
  <si>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</si>
  <si>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</si>
  <si>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</si>
  <si>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</si>
  <si>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</si>
  <si>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</si>
  <si>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</si>
  <si>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</si>
  <si>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</si>
  <si>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</si>
  <si>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</si>
  <si>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</si>
  <si>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</si>
  <si>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</si>
  <si>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</si>
  <si>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</si>
  <si>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</si>
  <si>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</si>
  <si>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</si>
  <si>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</si>
  <si>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</si>
  <si>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</si>
  <si>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</si>
  <si>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</si>
  <si>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</si>
  <si>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</si>
  <si>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</si>
  <si>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</si>
  <si>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</si>
  <si>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</si>
  <si>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</si>
  <si>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</si>
  <si>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</si>
  <si>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</si>
  <si>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</si>
  <si>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</si>
  <si>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</si>
  <si>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</si>
  <si>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</si>
  <si>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</si>
  <si>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</si>
  <si>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</si>
  <si>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</si>
  <si>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</si>
  <si>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</si>
  <si>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</si>
  <si>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</si>
  <si>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</si>
  <si>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</si>
  <si>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</si>
  <si>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</si>
  <si>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</si>
  <si>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</si>
  <si>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</si>
  <si>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</si>
  <si>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</si>
  <si>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</si>
  <si>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</si>
  <si>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</si>
  <si>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</si>
  <si>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</si>
  <si>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</si>
  <si>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</si>
  <si>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</si>
  <si>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</si>
  <si>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</si>
  <si>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</si>
  <si>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</si>
  <si>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</si>
  <si>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</si>
  <si>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</si>
  <si>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</si>
  <si>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</si>
  <si>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</si>
  <si>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</si>
  <si>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</si>
  <si>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</si>
  <si>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</si>
  <si>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</si>
  <si>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</si>
  <si>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</si>
  <si>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</si>
  <si>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</si>
  <si>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</si>
  <si>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</si>
  <si>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</si>
  <si>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</si>
  <si>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</si>
  <si>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</si>
  <si>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</si>
  <si>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</si>
  <si>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</si>
  <si>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</si>
  <si>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</si>
  <si>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</si>
  <si>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</si>
  <si>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</si>
  <si>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</si>
  <si>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</si>
  <si>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</si>
  <si>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</si>
  <si>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</si>
  <si>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</si>
  <si>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</si>
  <si>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</si>
  <si>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</si>
  <si>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</si>
  <si>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</si>
  <si>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</si>
  <si>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</si>
  <si>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</si>
  <si>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</si>
  <si>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</si>
  <si>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</si>
  <si>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</si>
  <si>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</si>
  <si>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</si>
  <si>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</si>
  <si>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</si>
  <si>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</si>
  <si>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</si>
  <si>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</si>
  <si>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</si>
  <si>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</si>
  <si>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</si>
  <si>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</si>
  <si>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</si>
  <si>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</si>
  <si>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</si>
  <si>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</si>
  <si>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</si>
  <si>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</si>
  <si>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</si>
  <si>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</si>
  <si>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</si>
  <si>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</si>
  <si>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</si>
  <si>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</si>
  <si>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</si>
  <si>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</si>
  <si>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</si>
  <si>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</si>
  <si>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</si>
  <si>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</si>
  <si>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</si>
  <si>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</si>
  <si>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</si>
  <si>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</si>
  <si>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</si>
  <si>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</si>
  <si>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</si>
  <si>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</si>
  <si>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</si>
  <si>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</si>
  <si>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</si>
  <si>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</si>
  <si>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</si>
  <si>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</si>
  <si>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</si>
  <si>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</si>
  <si>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</si>
  <si>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</si>
  <si>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</si>
  <si>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</si>
  <si>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</si>
  <si>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</si>
  <si>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</si>
  <si>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</si>
  <si>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</si>
  <si>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</si>
  <si>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</si>
  <si>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</si>
  <si>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</si>
  <si>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</si>
  <si>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</si>
  <si>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</si>
  <si>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</si>
  <si>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</si>
  <si>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</si>
  <si>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</si>
  <si>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</si>
  <si>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</si>
  <si>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</si>
  <si>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</si>
  <si>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</si>
  <si>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</si>
  <si>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</si>
  <si>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</si>
  <si>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</si>
  <si>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</si>
  <si>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</si>
  <si>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</si>
  <si>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</si>
  <si>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</si>
  <si>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</si>
  <si>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</si>
  <si>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</si>
  <si>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</si>
  <si>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</si>
  <si>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</si>
  <si>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</si>
  <si>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</si>
  <si>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</si>
  <si>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</si>
  <si>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</si>
  <si>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</si>
  <si>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</si>
  <si>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</si>
  <si>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</si>
  <si>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</si>
  <si>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</si>
  <si>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</si>
  <si>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</si>
  <si>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</si>
  <si>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</si>
  <si>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</si>
  <si>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</si>
  <si>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</si>
  <si>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</si>
  <si>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</si>
  <si>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</si>
  <si>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</si>
  <si>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</si>
  <si>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</si>
  <si>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</si>
  <si>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</si>
  <si>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</si>
  <si>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</si>
  <si>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</si>
  <si>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</si>
  <si>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</si>
  <si>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</si>
  <si>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</si>
  <si>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</si>
  <si>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</si>
  <si>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</si>
  <si>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</si>
  <si>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</si>
  <si>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</si>
  <si>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</si>
  <si>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</si>
  <si>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</si>
  <si>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</si>
  <si>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</si>
  <si>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</si>
  <si>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</si>
  <si>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</si>
  <si>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</si>
  <si>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</si>
  <si>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</si>
  <si>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</si>
  <si>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</si>
  <si>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</si>
  <si>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</si>
  <si>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</si>
  <si>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</si>
  <si>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</si>
  <si>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</si>
  <si>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</si>
  <si>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</si>
  <si>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</si>
  <si>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</si>
  <si>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</si>
  <si>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</si>
  <si>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</si>
  <si>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</si>
  <si>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</si>
  <si>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</si>
  <si>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</si>
  <si>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</si>
  <si>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</si>
  <si>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</si>
  <si>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</si>
  <si>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</si>
  <si>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</si>
  <si>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</si>
  <si>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</si>
  <si>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</si>
  <si>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</si>
  <si>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</si>
  <si>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</si>
  <si>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</si>
  <si>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</si>
  <si>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</si>
  <si>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</si>
  <si>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</si>
  <si>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</si>
  <si>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</si>
  <si>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</si>
  <si>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</si>
  <si>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</si>
  <si>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</si>
  <si>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</si>
  <si>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</si>
  <si>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</si>
  <si>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</si>
  <si>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</si>
  <si>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</si>
  <si>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</si>
  <si>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</si>
  <si>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</si>
  <si>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</si>
  <si>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</si>
  <si>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</si>
  <si>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</si>
  <si>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</si>
  <si>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</si>
  <si>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</si>
  <si>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</si>
  <si>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</si>
  <si>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</si>
  <si>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</si>
  <si>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</si>
  <si>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</si>
  <si>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</si>
  <si>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</si>
  <si>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</si>
  <si>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</si>
  <si>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</si>
  <si>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</si>
  <si>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</si>
  <si>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</si>
  <si>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</si>
  <si>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</si>
  <si>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</si>
  <si>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</si>
  <si>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</si>
  <si>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</si>
  <si>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</si>
  <si>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</si>
  <si>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</si>
  <si>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</si>
  <si>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</si>
  <si>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</si>
  <si>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</si>
  <si>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</si>
  <si>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</si>
  <si>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</si>
  <si>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</si>
  <si>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</si>
  <si>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</si>
  <si>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</si>
  <si>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</si>
  <si>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</si>
  <si>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</si>
  <si>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</si>
  <si>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</si>
  <si>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</si>
  <si>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</si>
  <si>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</si>
  <si>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</si>
  <si>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</si>
  <si>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</si>
  <si>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</si>
  <si>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</si>
  <si>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</si>
  <si>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</si>
  <si>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</si>
  <si>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</si>
  <si>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</si>
  <si>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</si>
  <si>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</si>
  <si>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</si>
  <si>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</si>
  <si>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</si>
  <si>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</si>
  <si>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</si>
  <si>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</si>
  <si>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</si>
  <si>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</si>
  <si>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</si>
  <si>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</si>
  <si>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</si>
  <si>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</si>
  <si>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</si>
  <si>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</si>
  <si>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</si>
  <si>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</si>
  <si>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</si>
  <si>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</si>
  <si>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</si>
  <si>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</si>
  <si>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</si>
  <si>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</si>
  <si>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</si>
  <si>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</si>
  <si>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</si>
  <si>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</si>
  <si>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</si>
  <si>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</si>
  <si>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</si>
  <si>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</si>
  <si>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</si>
  <si>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</si>
  <si>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</si>
  <si>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</si>
  <si>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</si>
  <si>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</si>
  <si>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</si>
  <si>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</si>
  <si>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</si>
  <si>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</si>
  <si>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</si>
  <si>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</si>
  <si>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</si>
  <si>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</si>
  <si>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</si>
  <si>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</si>
  <si>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</si>
  <si>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</si>
  <si>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</si>
  <si>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</si>
  <si>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</si>
  <si>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</si>
  <si>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</si>
  <si>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</si>
  <si>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</si>
  <si>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</si>
  <si>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</si>
  <si>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</si>
  <si>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</si>
  <si>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</si>
  <si>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</si>
  <si>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</si>
  <si>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</si>
  <si>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</si>
  <si>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</si>
  <si>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</si>
  <si>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</si>
  <si>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</si>
  <si>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</si>
  <si>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</si>
  <si>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</si>
  <si>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</si>
  <si>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</si>
  <si>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</si>
  <si>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</si>
  <si>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</si>
  <si>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</si>
  <si>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</si>
  <si>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</si>
  <si>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</si>
  <si>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</si>
  <si>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</si>
  <si>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</si>
  <si>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</si>
  <si>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</si>
  <si>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</si>
  <si>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</si>
  <si>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</si>
  <si>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</si>
  <si>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</si>
  <si>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</si>
  <si>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</si>
  <si>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</si>
  <si>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</si>
  <si>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</si>
  <si>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</si>
  <si>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</si>
  <si>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</si>
  <si>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</si>
  <si>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</si>
  <si>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</si>
  <si>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</si>
  <si>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</si>
  <si>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</si>
  <si>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</si>
  <si>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</si>
  <si>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</si>
  <si>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</si>
  <si>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</si>
  <si>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</si>
  <si>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</si>
  <si>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</si>
  <si>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</si>
  <si>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</si>
  <si>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</si>
  <si>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</si>
  <si>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</si>
  <si>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</si>
  <si>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</si>
  <si>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</si>
  <si>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</si>
  <si>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</si>
  <si>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</si>
  <si>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</si>
  <si>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</si>
  <si>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</si>
  <si>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</si>
  <si>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</si>
  <si>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</si>
  <si>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</si>
  <si>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</si>
  <si>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</si>
  <si>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</si>
  <si>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</si>
  <si>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</si>
  <si>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</si>
  <si>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</si>
  <si>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</si>
  <si>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</si>
  <si>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</si>
  <si>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</si>
  <si>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</si>
  <si>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</si>
  <si>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</si>
  <si>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</si>
  <si>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</si>
  <si>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</si>
  <si>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</si>
  <si>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</si>
  <si>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</si>
  <si>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</si>
  <si>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</si>
  <si>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</si>
  <si>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</si>
  <si>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</si>
  <si>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</si>
  <si>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</si>
  <si>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</si>
  <si>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</si>
  <si>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</si>
  <si>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</si>
  <si>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</si>
  <si>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</si>
  <si>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</si>
  <si>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</si>
  <si>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</si>
  <si>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</si>
  <si>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</si>
  <si>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</si>
  <si>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</si>
  <si>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</si>
  <si>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</si>
  <si>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</si>
  <si>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</si>
  <si>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</si>
  <si>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</si>
  <si>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</si>
  <si>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</si>
  <si>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</si>
  <si>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</si>
  <si>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</si>
  <si>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</si>
  <si>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</si>
  <si>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</si>
  <si>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</si>
  <si>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</si>
  <si>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</si>
  <si>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</si>
  <si>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</si>
  <si>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</si>
  <si>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</si>
  <si>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</si>
  <si>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</si>
  <si>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</si>
  <si>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</si>
  <si>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</si>
  <si>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</si>
  <si>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</si>
  <si>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</si>
  <si>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</si>
  <si>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</si>
  <si>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</si>
  <si>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</si>
  <si>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</si>
  <si>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</si>
  <si>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</si>
  <si>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</si>
  <si>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</si>
  <si>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</si>
  <si>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</si>
  <si>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</si>
  <si>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</si>
  <si>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</si>
  <si>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</si>
  <si>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</si>
  <si>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</si>
  <si>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</si>
  <si>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</si>
  <si>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</si>
  <si>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</si>
  <si>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</si>
  <si>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</si>
  <si>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</si>
  <si>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</si>
  <si>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</si>
  <si>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</si>
  <si>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</si>
  <si>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</si>
  <si>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</si>
  <si>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</si>
  <si>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</si>
  <si>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</si>
  <si>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</si>
  <si>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</si>
  <si>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</si>
  <si>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</si>
  <si>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</si>
  <si>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</si>
  <si>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</si>
  <si>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</si>
  <si>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</si>
  <si>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</si>
  <si>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</si>
  <si>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</si>
  <si>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</si>
  <si>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</si>
  <si>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</si>
  <si>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</si>
  <si>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</si>
  <si>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</si>
  <si>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</si>
  <si>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</si>
  <si>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</si>
  <si>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</si>
  <si>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</si>
  <si>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</si>
  <si>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</si>
  <si>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</si>
  <si>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</si>
  <si>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</si>
  <si>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</si>
  <si>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</si>
  <si>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</si>
  <si>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</si>
  <si>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</si>
  <si>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</si>
  <si>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</si>
  <si>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</si>
  <si>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</si>
  <si>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</si>
  <si>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</si>
  <si>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</si>
  <si>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</si>
  <si>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</si>
  <si>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</si>
  <si>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</si>
  <si>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</si>
  <si>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</si>
  <si>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</si>
  <si>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</si>
  <si>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</si>
  <si>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</si>
  <si>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</si>
  <si>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</si>
  <si>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</si>
  <si>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</si>
  <si>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</si>
  <si>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</si>
  <si>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</si>
  <si>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</si>
  <si>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</si>
  <si>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</si>
  <si>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</si>
  <si>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</si>
  <si>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</si>
  <si>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</si>
  <si>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</si>
  <si>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</si>
  <si>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</si>
  <si>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</si>
  <si>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</si>
  <si>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</si>
  <si>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</si>
  <si>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</si>
  <si>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</si>
  <si>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</si>
  <si>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</si>
  <si>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</si>
  <si>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</si>
  <si>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</si>
  <si>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</si>
  <si>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</si>
  <si>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</si>
  <si>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</si>
  <si>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</si>
  <si>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</si>
  <si>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</si>
  <si>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</si>
  <si>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</si>
  <si>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</si>
  <si>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</si>
  <si>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</si>
  <si>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</si>
  <si>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</si>
  <si>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</si>
  <si>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</si>
  <si>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</si>
  <si>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</si>
  <si>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</si>
  <si>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</si>
  <si>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</si>
  <si>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</si>
  <si>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</si>
  <si>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</si>
  <si>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</si>
  <si>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</si>
  <si>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</si>
  <si>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</si>
  <si>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</si>
  <si>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</si>
  <si>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</si>
  <si>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</si>
  <si>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</si>
  <si>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</si>
  <si>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</si>
  <si>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</si>
  <si>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</si>
  <si>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</si>
  <si>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</si>
  <si>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</si>
  <si>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</si>
  <si>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</si>
  <si>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</si>
  <si>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</si>
  <si>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</si>
  <si>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</si>
  <si>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</si>
  <si>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</si>
  <si>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</si>
  <si>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</si>
  <si>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</si>
  <si>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</si>
  <si>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</si>
  <si>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</si>
  <si>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</si>
  <si>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</si>
  <si>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</si>
  <si>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</si>
  <si>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</si>
  <si>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</si>
  <si>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</si>
  <si>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</si>
  <si>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</si>
  <si>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</si>
  <si>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</si>
  <si>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</si>
  <si>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</si>
  <si>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</si>
  <si>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</si>
  <si>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</si>
  <si>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</si>
  <si>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</si>
  <si>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</si>
  <si>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</si>
  <si>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</si>
  <si>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</si>
  <si>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</si>
  <si>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</si>
  <si>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</si>
  <si>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</si>
  <si>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</si>
  <si>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</si>
  <si>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</si>
  <si>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</si>
  <si>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</si>
  <si>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</si>
  <si>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</si>
  <si>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</si>
  <si>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</si>
  <si>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</si>
  <si>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</si>
  <si>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</si>
  <si>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</si>
  <si>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</si>
  <si>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</si>
  <si>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</si>
  <si>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</si>
  <si>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</si>
  <si>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</si>
  <si>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</si>
  <si>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</si>
  <si>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</si>
  <si>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</si>
  <si>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</si>
  <si>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</si>
  <si>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</si>
  <si>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</si>
  <si>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</si>
  <si>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</si>
  <si>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</si>
  <si>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</si>
  <si>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</si>
  <si>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</si>
  <si>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</si>
  <si>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</si>
  <si>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</si>
  <si>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</si>
  <si>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</si>
  <si>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</si>
  <si>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</si>
  <si>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</si>
  <si>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</si>
  <si>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</si>
  <si>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</si>
  <si>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</si>
  <si>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</si>
  <si>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</si>
  <si>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</si>
  <si>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</si>
  <si>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</si>
  <si>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</si>
  <si>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</si>
  <si>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</si>
  <si>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</si>
  <si>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</si>
  <si>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</si>
  <si>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</si>
  <si>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</si>
  <si>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</si>
  <si>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</si>
  <si>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</si>
  <si>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</si>
  <si>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</si>
  <si>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</si>
  <si>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</si>
  <si>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</si>
  <si>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</si>
  <si>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</si>
  <si>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</si>
  <si>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</si>
  <si>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</si>
  <si>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</si>
  <si>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</si>
  <si>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</si>
  <si>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</si>
  <si>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</si>
  <si>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</si>
  <si>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</si>
  <si>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</si>
  <si>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</si>
  <si>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</si>
  <si>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</si>
  <si>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</si>
  <si>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</si>
  <si>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</si>
  <si>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</si>
  <si>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</si>
  <si>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</si>
  <si>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</si>
  <si>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</si>
  <si>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</si>
  <si>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</si>
  <si>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</si>
  <si>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</si>
  <si>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</si>
  <si>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</si>
  <si>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</si>
  <si>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</si>
  <si>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</si>
  <si>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</si>
  <si>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</si>
  <si>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</si>
  <si>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</si>
  <si>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</si>
  <si>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</si>
  <si>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</si>
  <si>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</si>
  <si>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</si>
  <si>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</si>
  <si>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</si>
  <si>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</si>
  <si>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</si>
  <si>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</si>
  <si>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</si>
  <si>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</si>
  <si>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</si>
  <si>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</si>
  <si>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</si>
  <si>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</si>
  <si>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</si>
  <si>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</si>
  <si>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</si>
  <si>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</si>
  <si>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</si>
  <si>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</si>
  <si>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</si>
  <si>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</si>
  <si>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</si>
  <si>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</si>
  <si>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</si>
  <si>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</si>
  <si>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</si>
  <si>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</si>
  <si>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</si>
  <si>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</si>
  <si>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</si>
  <si>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</si>
  <si>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</si>
  <si>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</si>
  <si>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</si>
  <si>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</si>
  <si>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</si>
  <si>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</si>
  <si>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</si>
  <si>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</si>
  <si>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</si>
  <si>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</si>
  <si>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</si>
  <si>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</si>
  <si>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</si>
  <si>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</si>
  <si>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</si>
  <si>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</si>
  <si>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</si>
  <si>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</si>
  <si>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</si>
  <si>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</si>
  <si>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</si>
  <si>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</si>
  <si>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</si>
  <si>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</si>
  <si>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</si>
  <si>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</si>
  <si>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</si>
  <si>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</si>
  <si>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</si>
  <si>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</si>
  <si>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</si>
  <si>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</si>
  <si>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</si>
  <si>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</si>
  <si>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</si>
  <si>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</si>
  <si>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</si>
  <si>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</si>
  <si>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</si>
  <si>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</si>
  <si>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</si>
  <si>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</si>
  <si>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</si>
  <si>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</si>
  <si>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</si>
  <si>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</si>
  <si>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</si>
  <si>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</si>
  <si>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</si>
  <si>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</si>
  <si>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</si>
  <si>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</si>
  <si>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</si>
  <si>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</si>
  <si>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</si>
  <si>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</si>
  <si>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</si>
  <si>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</si>
  <si>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</si>
  <si>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</si>
  <si>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</si>
  <si>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</si>
  <si>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</si>
  <si>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</si>
  <si>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</si>
  <si>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</si>
  <si>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</si>
  <si>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</si>
  <si>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</si>
  <si>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</si>
  <si>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</si>
  <si>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</si>
  <si>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</si>
  <si>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</si>
  <si>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</si>
  <si>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</si>
  <si>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</si>
  <si>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</si>
  <si>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</si>
  <si>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</si>
  <si>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</si>
  <si>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</si>
  <si>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</si>
  <si>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</si>
  <si>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</si>
  <si>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</si>
  <si>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</si>
  <si>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</si>
  <si>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</si>
  <si>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</si>
  <si>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</si>
  <si>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</si>
  <si>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</si>
  <si>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</si>
  <si>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</si>
  <si>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</si>
  <si>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</si>
  <si>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</si>
  <si>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</si>
  <si>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</si>
  <si>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</si>
  <si>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</si>
  <si>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</si>
  <si>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</si>
  <si>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</si>
  <si>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</si>
  <si>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</si>
  <si>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</si>
  <si>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</si>
  <si>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</si>
  <si>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</si>
  <si>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</si>
  <si>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</si>
  <si>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</si>
  <si>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</si>
  <si>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</si>
  <si>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</si>
  <si>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</si>
  <si>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</si>
  <si>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</si>
  <si>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</si>
  <si>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</si>
  <si>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</si>
  <si>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</si>
  <si>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</si>
  <si>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</si>
  <si>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</si>
  <si>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</si>
  <si>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</si>
  <si>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</si>
  <si>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</si>
  <si>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</si>
  <si>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</si>
  <si>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</si>
  <si>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</si>
  <si>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</si>
  <si>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</si>
  <si>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</si>
  <si>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</si>
  <si>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</si>
  <si>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</si>
  <si>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</si>
  <si>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</si>
  <si>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</si>
  <si>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</si>
  <si>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</si>
  <si>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</si>
  <si>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</si>
  <si>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</si>
  <si>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</si>
  <si>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</si>
  <si>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</si>
  <si>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</si>
  <si>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</si>
  <si>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</si>
  <si>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</si>
  <si>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</si>
  <si>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</si>
  <si>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</si>
  <si>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</si>
  <si>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</si>
  <si>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</si>
  <si>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</si>
  <si>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</si>
  <si>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</si>
  <si>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</si>
  <si>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</si>
  <si>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</si>
  <si>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</si>
  <si>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</si>
  <si>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</si>
  <si>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</si>
  <si>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</si>
  <si>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</si>
  <si>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</si>
  <si>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</si>
  <si>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</si>
  <si>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</si>
  <si>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</si>
  <si>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</si>
  <si>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</si>
  <si>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</si>
  <si>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</si>
  <si>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</si>
  <si>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</si>
  <si>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</si>
  <si>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</si>
  <si>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</si>
  <si>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</si>
  <si>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</si>
  <si>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</si>
  <si>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</si>
  <si>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</si>
  <si>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</si>
  <si>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</si>
  <si>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</si>
  <si>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</si>
  <si>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</si>
  <si>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</si>
  <si>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</si>
  <si>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</si>
  <si>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</si>
  <si>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</si>
  <si>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</si>
  <si>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</si>
  <si>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</si>
  <si>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</si>
  <si>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</si>
  <si>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</si>
  <si>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</si>
  <si>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</si>
  <si>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</si>
  <si>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</si>
  <si>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</si>
  <si>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</si>
  <si>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</si>
  <si>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</si>
  <si>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</si>
  <si>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</si>
  <si>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</si>
  <si>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</si>
  <si>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</si>
  <si>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</si>
  <si>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</si>
  <si>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</si>
  <si>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</si>
  <si>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</si>
  <si>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</si>
  <si>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</si>
  <si>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</si>
  <si>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</si>
  <si>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</si>
  <si>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</si>
  <si>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</si>
  <si>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</si>
  <si>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</si>
  <si>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</si>
  <si>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</si>
  <si>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</si>
  <si>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</si>
  <si>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</si>
  <si>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</si>
  <si>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</si>
  <si>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</si>
  <si>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</si>
  <si>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</si>
  <si>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</si>
  <si>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</si>
  <si>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</si>
  <si>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</si>
  <si>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</si>
  <si>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</si>
  <si>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</si>
  <si>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</si>
  <si>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</si>
  <si>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</si>
  <si>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</si>
  <si>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</si>
  <si>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</si>
  <si>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</si>
  <si>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</si>
  <si>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</si>
  <si>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</si>
  <si>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</si>
  <si>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</si>
  <si>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</si>
  <si>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</si>
  <si>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</si>
  <si>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</si>
  <si>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</si>
  <si>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</si>
  <si>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</si>
  <si>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</si>
  <si>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</si>
  <si>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</si>
  <si>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</si>
  <si>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</si>
  <si>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</si>
  <si>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</si>
  <si>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</si>
  <si>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</si>
  <si>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</si>
  <si>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</si>
  <si>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</si>
  <si>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</si>
  <si>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</si>
  <si>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</si>
  <si>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</si>
  <si>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</si>
  <si>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</si>
  <si>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</si>
  <si>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</si>
  <si>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</si>
  <si>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</si>
  <si>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</si>
  <si>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</si>
  <si>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</si>
  <si>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</si>
  <si>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</si>
  <si>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</si>
  <si>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</si>
  <si>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</si>
  <si>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</si>
  <si>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</si>
  <si>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</si>
  <si>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</si>
  <si>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</si>
  <si>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</si>
  <si>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</si>
  <si>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</si>
  <si>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</si>
  <si>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</si>
  <si>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</si>
  <si>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</si>
  <si>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</si>
  <si>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</si>
  <si>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</si>
  <si>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</si>
  <si>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</si>
  <si>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</si>
  <si>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</si>
  <si>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</si>
  <si>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</si>
  <si>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</si>
  <si>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</si>
  <si>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</si>
  <si>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</si>
  <si>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</si>
  <si>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</si>
  <si>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</si>
  <si>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</si>
  <si>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</si>
  <si>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</si>
  <si>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</si>
  <si>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</si>
  <si>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</si>
  <si>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</si>
  <si>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</si>
  <si>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</si>
  <si>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</si>
  <si>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</si>
  <si>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</si>
  <si>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</si>
  <si>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</si>
  <si>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</si>
  <si>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</si>
  <si>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</si>
  <si>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</si>
  <si>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</si>
  <si>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</si>
  <si>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</si>
  <si>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</si>
  <si>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</si>
  <si>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</si>
  <si>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</si>
  <si>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</si>
  <si>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</si>
  <si>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</si>
  <si>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</si>
  <si>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</si>
  <si>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</si>
  <si>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</si>
  <si>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</si>
  <si>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</si>
  <si>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</si>
  <si>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</si>
  <si>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</si>
  <si>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</si>
  <si>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</si>
  <si>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</si>
  <si>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</si>
  <si>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</si>
  <si>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</si>
  <si>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</si>
  <si>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</si>
  <si>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</si>
  <si>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</si>
  <si>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</si>
  <si>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</si>
  <si>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</si>
  <si>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</si>
  <si>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</si>
  <si>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</si>
  <si>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</si>
  <si>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</si>
  <si>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</si>
  <si>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</si>
  <si>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</si>
  <si>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</si>
  <si>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</si>
  <si>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</si>
  <si>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</si>
  <si>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</si>
  <si>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</si>
  <si>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</si>
  <si>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</si>
  <si>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</si>
  <si>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</si>
  <si>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</si>
  <si>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</si>
  <si>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</si>
  <si>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</si>
  <si>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</si>
  <si>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</si>
  <si>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</si>
  <si>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</si>
  <si>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</si>
  <si>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</si>
  <si>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</si>
  <si>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</si>
  <si>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</si>
  <si>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</si>
  <si>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</si>
  <si>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</si>
  <si>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</si>
  <si>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</si>
  <si>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</si>
  <si>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</si>
  <si>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PCM-20251030-00001830</t>
  </si>
  <si>
    <t>Emergency</t>
  </si>
  <si>
    <t xml:space="preserve">EM team need 30 min </t>
  </si>
  <si>
    <t xml:space="preserve"> PCM-20250215-00000830 </t>
  </si>
  <si>
    <t>LTE site still down and  site located in aramco area access issue need special permission</t>
  </si>
  <si>
    <t xml:space="preserve">NO PCM </t>
  </si>
  <si>
    <t>EM team on the way need 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</si>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</sst>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3" totalsRowShown="0" headerRowDxfId="174" dataDxfId="173" headerRowBorderDxfId="171" tableBorderDxfId="172" totalsRowBorderDxfId="170">
  <autoFilter ref="A1:L13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5" totalsRowShown="0" headerRowDxfId="48" dataDxfId="47" headerRowBorderDxfId="45" tableBorderDxfId="46" totalsRowBorderDxfId="44">
  <autoFilter ref="A1:L14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3"/>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297.9511082175959</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45960.899534143522</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45960.899534143522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45960.899534143522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45960.899534143522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45960.899534143522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45960.899534143522</v>
      </c>
      <c r="H8" s="136"/>
      <c r="I8" s="134" t="str">
        <f>IFERROR(VLOOKUP(D8,DB!A:F,6,0),"")</f>
        <v/>
      </c>
      <c r="J8" s="134" t="str">
        <f>IFERROR(VLOOKUP(D8,DB!A:G,7,0),"")</f>
        <v/>
      </c>
      <c r="K8" s="138"/>
      <c r="L8" s="139" t="str">
        <f>IFERROR(VLOOKUP(D8,DB!A:I,9,0),"")</f>
        <v/>
      </c>
    </row>
    <row r="9" spans="1:15" ht="15" customHeight="1">
      <c r="A9" s="133"/>
      <c r="B9" s="134" t="str">
        <f>IFERROR(VLOOKUP(D9,DB!A:K,11,0),"")</f>
        <v/>
      </c>
      <c r="C9" s="134"/>
      <c r="D9" s="80"/>
      <c r="E9" s="135"/>
      <c r="F9" s="136"/>
      <c r="G9" s="137">
        <f ca="1">IFERROR(NOW()-F9,"")</f>
        <v>45960.899534143522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45960.899534143522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45960.899534143522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45960.899534143522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45960.899534143522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45960.899534143522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45960.899534143522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45960.899534143522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45960.899534143522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45960.899534143522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45960.899534143522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45960.899534143522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45960.899534143522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45960.899534143522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45960.899534143522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45960.899534143522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45960.899534143522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45960.899534143522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45960.899534143522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45960.899534143522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45960.899534143522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45960.899534143522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45960.899534143522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45960.899534143522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45960.899534143522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45960.899534143522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45960.899534143522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45960.899534143522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45960.899534143522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45960.899534143522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45960.899534143522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45960.899534143522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45960.899534143522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45960.899534143522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45960.899534143522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45960.899534143522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45960.899534143522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45960.899534143522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45960.899534143522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45960.899534143522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45960.899534143522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45960.899534143522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45960.899534143522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45960.899534143522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45960.899534143522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45960.899534143522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45960.899534143522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45960.899534143522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45960.899534143522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45960.899534143522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45960.899534143522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45960.899534143522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45960.899534143522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45960.899534143522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45960.899534143522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45960.899534143522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45960.899534143522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45960.899534143522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45960.899534143522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45960.899534143522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45960.899534143522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45960.899534143522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45960.899534143522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45960.899534143522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45960.899534143522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45960.899534143522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45960.899534143522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45960.899534143522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45960.899534143522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45960.899534143522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45960.899534143522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45960.899534143522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45960.899534143522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45960.899534143522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45960.899534143522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45960.899534143522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45960.899534143522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45960.899534143522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45960.899534143522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45960.899534143522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45960.899534143522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45960.899534143522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45960.899534143522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45960.899534143522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45960.899534143522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45960.899534143522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45960.899534143522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45960.899534143522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45960.899534143522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45960.899534143522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45960.899534143522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45960.899534143522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45960.899534143522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45960.899534143522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45960.899534143522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45960.899534143522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45960.899534143522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45960.899534143522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45960.899534143522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45960.899534143522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45960.899534143522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45960.899534143522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45960.899534143522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45960.899534143522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45960.899534143522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45960.899534143522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45960.899534143522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45960.899534143522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45960.899534143522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45960.899534143522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45960.899534143522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45960.899534143522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45960.899534143522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45960.899534143522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45960.899534143522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45960.899534143522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45960.899534143522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45960.899534143522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45960.899534143522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45960.899534143522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45960.899534143522</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45960.899534143522</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45960.899534143522</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45960.899534143522</v>
      </c>
      <c r="H132" s="136"/>
      <c r="I132" s="134" t="str">
        <f>IFERROR(VLOOKUP(D132,DB!A:F,6,0),"")</f>
        <v/>
      </c>
      <c r="J132" s="134" t="str">
        <f>IFERROR(VLOOKUP(D132,DB!A:G,7,0),"")</f>
        <v/>
      </c>
      <c r="K132" s="138"/>
      <c r="L132" s="139" t="str">
        <f>IFERROR(VLOOKUP(D132,DB!A:I,9,0),"")</f>
        <v/>
      </c>
    </row>
    <row r="133" spans="1:12" ht="15" customHeight="1">
      <c r="A133" s="145"/>
      <c r="B133" s="146" t="str">
        <f>IFERROR(VLOOKUP(D133,DB!A:K,11,0),"")</f>
        <v/>
      </c>
      <c r="C133" s="146"/>
      <c r="D133" s="146"/>
      <c r="E133" s="147"/>
      <c r="F133" s="148"/>
      <c r="G133" s="149">
        <f ca="1">IFERROR(NOW()-F133,"")</f>
        <v>45960.899534143522</v>
      </c>
      <c r="H133" s="148"/>
      <c r="I133" s="146" t="str">
        <f>IFERROR(VLOOKUP(D133,DB!A:F,6,0),"")</f>
        <v/>
      </c>
      <c r="J133" s="146" t="str">
        <f>IFERROR(VLOOKUP(D133,DB!A:G,7,0),"")</f>
        <v/>
      </c>
      <c r="K133" s="150"/>
      <c r="L133" s="151" t="str">
        <f>IFERROR(VLOOKUP(D133,DB!A:I,9,0),"")</f>
        <v/>
      </c>
    </row>
  </sheetData>
  <customSheetViews>
    <customSheetView guid="{F6042A99-DD27-4453-835D-0834D95730CC}" filter="1" showAutoFilter="1">
      <pageMargins left="0" right="0" top="0" bottom="0" header="0" footer="0"/>
      <autoFilter ref="B1:M1" xr:uid="{244BDAEE-A700-4D2E-B8AF-B786443C79FC}"/>
    </customSheetView>
  </customSheetViews>
  <dataValidations count="2">
    <dataValidation allowBlank="1" showInputMessage="1" showErrorMessage="1" sqref="E1" xr:uid="{5DBA255D-CDD9-49FB-AD3C-AF70AB4EE696}"/>
    <dataValidation type="list" allowBlank="1" showInputMessage="1" showErrorMessage="1" sqref="E2:E13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D11" sqref="D11"/>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135.89969618056057</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2.1574508101912215</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45960.899534143522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45960.899534143522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45960.899534143522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45960.899534143522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45960.899534143522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45960.899534143522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45960.899534143522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45960.899534143522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45960.899534143522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45960.899534143522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45960.899534143522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45960.899534143522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45960.899534143522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45960.899534143522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45960.899534143522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45960.899534143522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45960.899534143522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45960.899534143522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45960.899534143522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45960.899534143522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45960.899534143522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45960.899534143522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45960.899534143522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45960.899534143522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45960.899534143522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45960.899534143522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45960.899534143522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45960.899534143522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45960.899534143522</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45960.899534143522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45960.899534143522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45960.899534143522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45960.899534143522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45960.899534143522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45960.899534143522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45960.899534143522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45960.899534143522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45960.899534143522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45960.899534143522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45960.899534143522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45960.899534143522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45960.899534143522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45960.899534143522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45960.899534143522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45960.899534143522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45960.899534143522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45960.899534143522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45960.899534143522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45960.899534143522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45960.899534143522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45960.899534143522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45960.899534143522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45960.899534143522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45960.899534143522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45960.899534143522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45960.899534143522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45960.899534143522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45960.899534143522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45960.899534143522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45960.899534143522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45960.899534143522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45960.899534143522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45960.899534143522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45960.899534143522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45960.899534143522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45960.899534143522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45960.899534143522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45960.899534143522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45960.899534143522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45960.899534143522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45960.899534143522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45960.899534143522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45960.899534143522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45960.899534143522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45960.899534143522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45960.899534143522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45960.899534143522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45960.899534143522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45960.899534143522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45960.899534143522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45960.899534143522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45960.899534143522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45960.899534143522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45960.899534143522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45960.899534143522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45960.899534143522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45960.899534143522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45960.899534143522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45960.899534143522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45960.899534143522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45960.899534143522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45960.899534143522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45960.899534143522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45960.899534143522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45960.899534143522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45960.899534143522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45960.899534143522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45960.899534143522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45960.899534143522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45960.899534143522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45960.899534143522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45960.899534143522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45960.899534143522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45960.899534143522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45960.899534143522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45960.899534143522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45960.899534143522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45960.899534143522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45960.899534143522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45960.899534143522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45960.899534143522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45960.899534143522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45960.899534143522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45960.899534143522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45960.899534143522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45960.899534143522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45960.899534143522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45960.899534143522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45960.899534143522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45960.899534143522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45960.899534143522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45960.899534143522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45960.899534143522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45960.899534143522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45960.899534143522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45960.899534143522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45960.899534143522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45960.899534143522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45960.899534143522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45960.899534143522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45960.899534143522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45960.899534143522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45960.899534143522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45960.899534143522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45960.899534143522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45960.899534143522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45960.899534143522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45960.899534143522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45960.899534143522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45960.899534143522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45960.899534143522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45960.899534143522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45960.899534143522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45960.899534143522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45960.899534143522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45960.899534143522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45960.899534143522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45960.899534143522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45960.899534143522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45960.899534143522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45960.899534143522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45960.899534143522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45960.899534143522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45960.899534143522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45960.899534143522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45960.899534143522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45960.899534143522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45960.899534143522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45960.899534143522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45960.899534143522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45960.899534143522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45960.899534143522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45960.899534143522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45960.899534143522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45960.899534143522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45960.899534143522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45960.899534143522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45960.899534143522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45960.899534143522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45960.899534143522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45960.899534143522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45960.899534143522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45960.899534143522</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abSelected="1" workbookViewId="0">
      <selection activeCell="H6" sqref="H6"/>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39107</v>
      </c>
      <c r="B2" s="63" t="str">
        <f>IFERROR(VLOOKUP(D2,DB!A:K,11,0),"")</f>
        <v>R3</v>
      </c>
      <c r="C2" s="18">
        <v>24</v>
      </c>
      <c r="D2" s="18" t="s">
        <v>17933</v>
      </c>
      <c r="E2" s="18" t="s">
        <v>39108</v>
      </c>
      <c r="F2" s="20"/>
      <c r="G2" s="21">
        <f t="shared" ref="G2:G55" ca="1" si="0">IFERROR(NOW()-F2,"-")</f>
        <v>45960.899534143522</v>
      </c>
      <c r="H2" s="22">
        <v>45960.876886574071</v>
      </c>
      <c r="I2" s="19" t="str">
        <f>IFERROR(VLOOKUP(D2,DB!A:F,6,0),"")</f>
        <v>Generator-SG</v>
      </c>
      <c r="J2" s="18" t="str">
        <f>IFERROR(VLOOKUP(D2,DB!A:G,7,0),"")</f>
        <v>Dead</v>
      </c>
      <c r="K2" s="46" t="s">
        <v>39109</v>
      </c>
      <c r="L2" s="23" t="str">
        <f>IFERROR(VLOOKUP(D2,DB!A:I,9,0),"")</f>
        <v>Latis</v>
      </c>
    </row>
    <row r="3" spans="1:13" ht="15" customHeight="1">
      <c r="A3" s="19"/>
      <c r="B3" s="63" t="str">
        <f>IFERROR(VLOOKUP(D3,DB!A:K,11,0),"")</f>
        <v/>
      </c>
      <c r="C3" s="18"/>
      <c r="D3" s="18"/>
      <c r="E3" s="18"/>
      <c r="F3" s="20"/>
      <c r="G3" s="21">
        <f t="shared" ca="1" si="0"/>
        <v>45960.899534143522</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45960.899534143522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45960.899534143522</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45960.899534143522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45960.899534143522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45960.899534143522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45960.899534143522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45960.899534143522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45960.899534143522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45960.899534143522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45960.899534143522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45960.899534143522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45960.899534143522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45960.899534143522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45960.899534143522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45960.899534143522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45960.899534143522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45960.899534143522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45960.899534143522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45960.899534143522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45960.899534143522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45960.899534143522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45960.899534143522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45960.899534143522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45960.899534143522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45960.899534143522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45960.899534143522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45960.899534143522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45960.899534143522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45960.899534143522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45960.899534143522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45960.899534143522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45960.899534143522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45960.899534143522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45960.899534143522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45960.899534143522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45960.899534143522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45960.899534143522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45960.899534143522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45960.899534143522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45960.899534143522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45960.899534143522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45960.899534143522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45960.899534143522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45960.899534143522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45960.899534143522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45960.899534143522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45960.899534143522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45960.899534143522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45960.899534143522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45960.899534143522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45960.899534143522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45960.899534143522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45960.899534143522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45960.899534143522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45960.899534143522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45960.899534143522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45960.899534143522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45960.899534143522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45960.899534143522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45960.899534143522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45960.899534143522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45960.899534143522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45960.899534143522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45960.899534143522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45960.899534143522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45960.899534143522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45960.899534143522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45960.899534143522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45960.899534143522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45960.899534143522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45960.899534143522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45960.899534143522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45960.899534143522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45960.899534143522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45960.899534143522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45960.899534143522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45960.899534143522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45960.899534143522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45960.899534143522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45960.899534143522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45960.899534143522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45960.899534143522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45960.899534143522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45960.899534143522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45960.899534143522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45960.899534143522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45960.899534143522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45960.899534143522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45960.899534143522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45960.899534143522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45960.899534143522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45960.899534143522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45960.899534143522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45960.899534143522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45960.899534143522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45960.899534143522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45960.899534143522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45960.899534143522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45960.899534143522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45960.899534143522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45960.899534143522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45960.899534143522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45960.899534143522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45960.899534143522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45960.899534143522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45960.899534143522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45960.899534143522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45960.899534143522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45960.899534143522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45960.899534143522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45960.899534143522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45960.899534143522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45960.899534143522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45960.899534143522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45960.899534143522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45960.899534143522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45960.899534143522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45960.899534143522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45960.899534143522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45960.899534143522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45960.899534143522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45960.899534143522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45960.899534143522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45960.899534143522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45960.899534143522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45960.899534143522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45960.899534143522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45960.899534143522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45960.899534143522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45960.899534143522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45960.899534143522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45960.899534143522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45960.899534143522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45960.899534143522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45960.899534143522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45960.899534143522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45960.899534143522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45960.899534143522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45960.899534143522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45960.899534143522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45960.899534143522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45960.899534143522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45960.899534143522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45960.899534143522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45960.899534143522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45960.899534143522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45960.899534143522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45960.899534143522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45960.899534143522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45960.899534143522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45960.899534143522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45960.899534143522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45960.899534143522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45960.899534143522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45960.899534143522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45960.899534143522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45960.899534143522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45960.899534143522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45960.899534143522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45960.899534143522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45960.899534143522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45960.899534143522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45960.899534143522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45960.899534143522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45960.899534143522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45960.899534143522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45960.899534143522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45960.899534143522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45960.899534143522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45960.899534143522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45960.899534143522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45960.899534143522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45960.899534143522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45960.899534143522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45960.899534143522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45960.899534143522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45960.899534143522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45960.899534143522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45960.899534143522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45960.899534143522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45960.899534143522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45960.899534143522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45960.899534143522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45960.899534143522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45960.899534143522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45960.899534143522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45960.899534143522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45960.899534143522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45960.899534143522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45960.899534143522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45960.899534143522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45960.899534143522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45960.899534143522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45960.899534143522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45960.899534143522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45960.899534143522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45960.899534143522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45960.899534143522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45960.899534143522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45960.899534143522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45960.899534143522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45960.899534143522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45960.899534143522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45960.899534143522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45960.899534143522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45960.899534143522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45960.899534143522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45960.899534143522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45960.899534143522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45960.899534143522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45960.899534143522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45960.899534143522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45960.899534143522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45960.899534143522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45960.899534143522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45960.899534143522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45960.899534143522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45960.899534143522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45960.899534143522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45960.899534143522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45960.899534143522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45960.899534143522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45960.899534143522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45960.899534143522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45960.899534143522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45960.899534143522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45960.899534143522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45960.899534143522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45960.899534143522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45960.899534143522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45960.899534143522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45960.899534143522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45960.899534143522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45960.899534143522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45960.899534143522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45960.899534143522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45960.899534143522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45960.899534143522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45960.899534143522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45960.899534143522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45960.899534143522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45960.899534143522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45960.899534143522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45960.899534143522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45960.899534143522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45960.899534143522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45960.899534143522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45960.899534143522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45960.899534143522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45960.899534143522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45960.899534143522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45960.899534143522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45960.899534143522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45960.899534143522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45960.899534143522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45960.899534143522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45960.899534143522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45960.899534143522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45960.899534143522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45960.899534143522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45960.899534143522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45960.899534143522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45960.899534143522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45960.899534143522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45960.899534143522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45960.899534143522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45960.899534143522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45960.899534143522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45960.899534143522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45960.899534143522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45960.899534143522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45960.899534143522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45960.899534143522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45960.899534143522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45960.899534143522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45960.899534143522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45960.899534143522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45960.899534143522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45960.899534143522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45960.899534143522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45960.899534143522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45960.899534143522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45960.899534143522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45960.899534143522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45960.899534143522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45960.899534143522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45960.899534143522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45960.899534143522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45960.899534143522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45960.899534143522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45960.899534143522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45960.899534143522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45960.899534143522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45960.899534143522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45960.899534143522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45960.899534143522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45960.899534143522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45960.899534143522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45960.899534143522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45960.899534143522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45960.899534143522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45960.899534143522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45960.899534143522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45960.899534143522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45960.899534143522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45960.899534143522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45960.899534143522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45960.899534143522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45960.899534143522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45960.899534143522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45960.899534143522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45960.899534143522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45960.899534143522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45960.899534143522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45960.899534143522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45960.899534143522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45960.899534143522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45960.899534143522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45960.899534143522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45960.899534143522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45960.899534143522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45960.899534143522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45960.899534143522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45960.899534143522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45960.899534143522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45960.899534143522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45960.899534143522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45960.899534143522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45960.899534143522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45960.899534143522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45960.899534143522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45960.899534143522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45960.899534143522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45960.899534143522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45960.899534143522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45960.899534143522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45960.899534143522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45960.899534143522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45960.899534143522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45960.899534143522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45960.899534143522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45960.899534143522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45960.899534143522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45960.899534143522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45960.899534143522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45960.899534143522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45960.899534143522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45960.899534143522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45960.899534143522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45960.899534143522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45960.899534143522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45960.899534143522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45960.899534143522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45960.899534143522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45960.899534143522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45960.899534143522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45960.899534143522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45960.899534143522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45960.899534143522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45960.899534143522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45960.899534143522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45960.899534143522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45960.899534143522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45960.899534143522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45960.899534143522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45960.899534143522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45960.899534143522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45960.899534143522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45960.899534143522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45960.899534143522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45960.899534143522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45960.899534143522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45960.899534143522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45960.899534143522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45960.899534143522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45960.899534143522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45960.899534143522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45960.899534143522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45960.899534143522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45960.899534143522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45960.899534143522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45960.899534143522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45960.899534143522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45960.899534143522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45960.899534143522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45960.899534143522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45960.899534143522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45960.899534143522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45960.899534143522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45960.899534143522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45960.899534143522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45960.899534143522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45960.899534143522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45960.899534143522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45960.899534143522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45960.899534143522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45960.899534143522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45960.899534143522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45960.899534143522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45960.899534143522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45960.899534143522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45960.899534143522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45960.899534143522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45960.899534143522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45960.899534143522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45960.899534143522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45960.899534143522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45960.899534143522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45960.899534143522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45960.899534143522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45960.899534143522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45960.899534143522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45960.899534143522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45960.899534143522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45960.899534143522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45960.899534143522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45960.899534143522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45960.899534143522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45960.899534143522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45960.899534143522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45960.899534143522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45960.899534143522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45960.899534143522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45960.899534143522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45960.899534143522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45960.899534143522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45960.899534143522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45960.899534143522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45960.899534143522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45960.899534143522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45960.899534143522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45960.899534143522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45960.899534143522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45960.899534143522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45960.899534143522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45960.899534143522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45960.899534143522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45960.899534143522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45960.899534143522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45960.899534143522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45960.899534143522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45960.899534143522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45960.899534143522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45960.899534143522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45960.899534143522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45960.899534143522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45960.899534143522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45960.899534143522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45960.899534143522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45960.899534143522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45960.899534143522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45960.899534143522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45960.899534143522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45960.899534143522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45960.899534143522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45960.899534143522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45960.899534143522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45960.899534143522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45960.899534143522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45960.899534143522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45960.899534143522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45960.899534143522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45960.899534143522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45960.899534143522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45960.899534143522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45960.899534143522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45960.899534143522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45960.899534143522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45960.899534143522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45960.899534143522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45960.899534143522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45960.899534143522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45960.899534143522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45960.899534143522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45960.899534143522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45960.899534143522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45960.899534143522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45960.899534143522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45960.899534143522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45960.899534143522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45960.899534143522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45960.899534143522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45960.899534143522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45960.899534143522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45960.899534143522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45960.899534143522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45960.899534143522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45960.899534143522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45960.899534143522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45960.899534143522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45960.899534143522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45960.899534143522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45960.899534143522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45960.899534143522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45960.899534143522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45960.899534143522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45960.899534143522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45960.899534143522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45960.899534143522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45960.899534143522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45960.899534143522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45960.899534143522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45960.899534143522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45960.899534143522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45960.899534143522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45960.899534143522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45960.899534143522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45960.899534143522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45960.899534143522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45960.899534143522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45960.899534143522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45960.899534143522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45960.899534143522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45960.899534143522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45960.899534143522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45960.899534143522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45960.899534143522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45960.899534143522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45960.899534143522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45960.899534143522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45960.899534143522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45960.899534143522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45960.899534143522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45960.899534143522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45960.899534143522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45960.899534143522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45960.899534143522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45960.899534143522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45960.899534143522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45960.899534143522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45960.899534143522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45960.899534143522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45960.899534143522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45960.899534143522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45960.899534143522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45960.899534143522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45960.899534143522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45960.899534143522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45960.899534143522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45960.899534143522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45960.899534143522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45960.899534143522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45960.899534143522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45960.899534143522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45960.899534143522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45960.899534143522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45960.899534143522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45960.899534143522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45960.899534143522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45960.899534143522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45960.899534143522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45960.899534143522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45960.899534143522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45960.899534143522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45960.899534143522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45960.899534143522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45960.899534143522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45960.899534143522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45960.899534143522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45960.899534143522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45960.899534143522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45960.899534143522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45960.899534143522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45960.899534143522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45960.899534143522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45960.899534143522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45960.899534143522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45960.899534143522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45960.899534143522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45960.899534143522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45960.899534143522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45960.899534143522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45960.899534143522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45960.899534143522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45960.899534143522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45960.899534143522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45960.899534143522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45960.899534143522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45960.899534143522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45960.899534143522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45960.899534143522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45960.899534143522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45960.899534143522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45960.899534143522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45960.899534143522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45960.899534143522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45960.899534143522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45960.899534143522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45960.899534143522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45960.899534143522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45960.899534143522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45960.899534143522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45960.899534143522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45960.899534143522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45960.899534143522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45960.899534143522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45960.899534143522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45960.899534143522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45960.899534143522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45960.899534143522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45960.899534143522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45960.899534143522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45960.899534143522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45960.899534143522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45960.899534143522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45960.899534143522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45960.899534143522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45960.899534143522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45960.899534143522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45960.899534143522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45960.899534143522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45960.899534143522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45960.899534143522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45960.899534143522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45960.899534143522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45960.899534143522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45960.899534143522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45960.899534143522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45960.899534143522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45960.899534143522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45960.899534143522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45960.899534143522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45960.899534143522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45960.899534143522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45960.899534143522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45960.899534143522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45960.899534143522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45960.899534143522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45960.899534143522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45960.899534143522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45960.899534143522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45960.899534143522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45960.899534143522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45960.899534143522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45960.899534143522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45960.899534143522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45960.899534143522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45960.899534143522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45960.899534143522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45960.899534143522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45960.899534143522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45960.899534143522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45960.899534143522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45960.899534143522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45960.899534143522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45960.899534143522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45960.899534143522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45960.899534143522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45960.899534143522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45960.899534143522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45960.899534143522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45960.899534143522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45960.899534143522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45960.899534143522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45960.899534143522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45960.899534143522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45960.899534143522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45960.899534143522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45960.899534143522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45960.899534143522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45960.899534143522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45960.899534143522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45960.899534143522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45960.899534143522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45960.899534143522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45960.899534143522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45960.899534143522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45960.899534143522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45960.899534143522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45960.899534143522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45960.899534143522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45960.899534143522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45960.899534143522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45960.899534143522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45960.899534143522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45960.899534143522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45960.899534143522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45960.899534143522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45960.899534143522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45960.899534143522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45960.899534143522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45960.899534143522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45960.899534143522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45960.899534143522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45960.899534143522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45960.899534143522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45960.899534143522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45960.899534143522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45960.899534143522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45960.899534143522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45960.899534143522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45960.899534143522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45960.899534143522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45960.899534143522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45960.899534143522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45960.899534143522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45960.899534143522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45960.899534143522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45960.899534143522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45960.899534143522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45960.899534143522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45960.899534143522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45960.899534143522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45960.899534143522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45960.899534143522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45960.899534143522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45960.899534143522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45960.899534143522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45960.899534143522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45960.899534143522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45960.899534143522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45960.899534143522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45960.899534143522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45960.899534143522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45960.899534143522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45960.899534143522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45960.899534143522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45960.899534143522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45960.899534143522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45960.899534143522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45960.899534143522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45960.899534143522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45960.899534143522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45960.899534143522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45960.899534143522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45960.899534143522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45960.899534143522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45960.899534143522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45960.899534143522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45960.899534143522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45960.899534143522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45960.899534143522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45960.899534143522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45960.899534143522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45960.899534143522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45960.899534143522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45960.899534143522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45960.899534143522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45960.899534143522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45960.899534143522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45960.899534143522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45960.899534143522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45960.899534143522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45960.899534143522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45960.899534143522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45960.899534143522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45960.899534143522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45960.899534143522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45960.899534143522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45960.899534143522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45960.899534143522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45960.899534143522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45960.899534143522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45960.899534143522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45960.899534143522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45960.899534143522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45960.899534143522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45960.899534143522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45960.899534143522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45960.899534143522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45960.899534143522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45960.899534143522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45960.899534143522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45960.899534143522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45960.899534143522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45960.899534143522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45960.899534143522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45960.899534143522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45960.899534143522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45960.899534143522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45960.899534143522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45960.899534143522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45960.899534143522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45960.899534143522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45960.899534143522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45960.899534143522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45960.899534143522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45960.899534143522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45960.899534143522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45960.899534143522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45960.899534143522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45960.899534143522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45960.899534143522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45960.899534143522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45960.899534143522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45960.899534143522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45960.899534143522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45960.899534143522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45960.899534143522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45960.899534143522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45960.899534143522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45960.899534143522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45960.899534143522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45960.899534143522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45960.899534143522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45960.899534143522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45960.899534143522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45960.899534143522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45960.899534143522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45960.899534143522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45960.899534143522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45960.899534143522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45960.899534143522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45960.899534143522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45960.899534143522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45960.899534143522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45960.899534143522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45960.899534143522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45960.899534143522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45960.899534143522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45960.899534143522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45960.899534143522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45960.899534143522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45960.899534143522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45960.899534143522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45960.899534143522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45960.899534143522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45960.899534143522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45960.899534143522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45960.899534143522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45960.899534143522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45960.899534143522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45960.899534143522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45960.899534143522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45960.899534143522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45960.899534143522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45960.899534143522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45960.899534143522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45960.899534143522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45960.899534143522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45960.899534143522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45960.899534143522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45960.899534143522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45960.899534143522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45960.899534143522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45960.899534143522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45960.899534143522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45960.899534143522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45960.899534143522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45960.899534143522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45960.899534143522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45960.899534143522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45960.899534143522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45960.899534143522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45960.899534143522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45960.899534143522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45960.899534143522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45960.899534143522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45960.899534143522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45960.899534143522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45960.899534143522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45960.899534143522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45960.899534143522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45960.899534143522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45960.899534143522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45960.899534143522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45960.899534143522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45960.899534143522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45960.899534143522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45960.899534143522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45960.899534143522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45960.899534143522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45960.899534143522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45960.899534143522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45960.899534143522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45960.899534143522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45960.899534143522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45960.899534143522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45960.899534143522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45960.899534143522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45960.899534143522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45960.899534143522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45960.899534143522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45960.899534143522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45960.899534143522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45960.899534143522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45960.899534143522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45960.899534143522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45960.899534143522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45960.899534143522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45960.899534143522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45960.899534143522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45960.899534143522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45960.899534143522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45960.899534143522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45960.899534143522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45960.899534143522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45960.899534143522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45960.899534143522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45960.899534143522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45960.899534143522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45960.899534143522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45960.899534143522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45960.899534143522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45960.899534143522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45960.899534143522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45960.899534143522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45960.899534143522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45960.899534143522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45960.899534143522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45960.899534143522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45960.899534143522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45960.899534143522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45960.899534143522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45960.899534143522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45960.899534143522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45960.899534143522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45960.899534143522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45960.899534143522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45960.899534143522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45960.899534143522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45960.899534143522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45960.899534143522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45960.899534143522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45960.899534143522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45960.899534143522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45960.899534143522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45960.899534143522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45960.899534143522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45960.899534143522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45960.899534143522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45960.899534143522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45960.899534143522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45960.899534143522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45960.899534143522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45960.899534143522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45960.899534143522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45960.899534143522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45960.899534143522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45960.899534143522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45960.899534143522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45960.899534143522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45960.899534143522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45960.899534143522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45960.899534143522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45960.899534143522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45960.899534143522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45960.899534143522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45960.899534143522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45960.899534143522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45960.899534143522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45960.899534143522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45960.899534143522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45960.899534143522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45960.899534143522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45960.899534143522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45960.899534143522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45960.899534143522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45960.899534143522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45960.899534143522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45960.899534143522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45960.899534143522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45960.899534143522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45960.899534143522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45960.899534143522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45960.899534143522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45960.899534143522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45960.899534143522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45960.899534143522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45960.899534143522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45960.899534143522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45960.899534143522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45960.899534143522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45960.899534143522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45960.899534143522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45960.899534143522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45960.899534143522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45960.899534143522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45960.899534143522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45960.899534143522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45960.899534143522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45960.899534143522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45960.899534143522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45960.899534143522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45960.899534143522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45960.899534143522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45960.899534143522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45960.899534143522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45960.899534143522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45960.899534143522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45960.899534143522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45960.899534143522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45960.899534143522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45960.899534143522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45960.899534143522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45960.899534143522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45960.899534143522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45960.899534143522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45960.899534143522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45960.899534143522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45960.899534143522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45960.899534143522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45960.899534143522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45960.899534143522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45960.899534143522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45960.899534143522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45960.899534143522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45960.899534143522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45960.899534143522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45960.899534143522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45960.899534143522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45960.899534143522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45960.899534143522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45960.899534143522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45960.899534143522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45960.899534143522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45960.899534143522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45960.899534143522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45960.899534143522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45960.899534143522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45960.899534143522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45960.899534143522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45960.899534143522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45960.899534143522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45960.899534143522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45960.899534143522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45960.899534143522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45960.899534143522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45960.899534143522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45960.899534143522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45960.899534143522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45960.899534143522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45960.899534143522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45960.899534143522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45960.899534143522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45960.899534143522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45960.899534143522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45960.899534143522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45960.899534143522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45960.899534143522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45960.899534143522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45960.899534143522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45960.899534143522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45960.899534143522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45960.899534143522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45960.899534143522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45960.899534143522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45960.899534143522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45960.899534143522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45960.899534143522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45960.899534143522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45960.899534143522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45960.899534143522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45960.899534143522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45960.899534143522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45960.899534143522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45960.899534143522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45960.899534143522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45960.899534143522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45960.899534143522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45960.899534143522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45960.899534143522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45960.899534143522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45960.899534143522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45960.899534143522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45960.899534143522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45960.899534143522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45960.899534143522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45960.899534143522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45960.899534143522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45960.899534143522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45960.899534143522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45960.899534143522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45960.899534143522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45960.899534143522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45960.899534143522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45960.899534143522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45960.899534143522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45960.899534143522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45960.899534143522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45960.899534143522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45960.899534143522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45960.899534143522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45960.899534143522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45960.899534143522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45960.899534143522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45960.899534143522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45960.899534143522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45960.899534143522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45960.899534143522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45960.899534143522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45960.899534143522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45960.899534143522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45960.899534143522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45960.899534143522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45960.899534143522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45960.899534143522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45960.899534143522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45960.899534143522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45960.899534143522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45960.899534143522</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5"/>
  <sheetViews>
    <sheetView workbookViewId="0">
      <selection activeCell="D7" sqref="D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39110</v>
      </c>
      <c r="B2" s="94" t="str">
        <f>IFERROR(VLOOKUP(D2,DB!A:K,11,0),"")</f>
        <v>R4</v>
      </c>
      <c r="C2" s="97">
        <v>1</v>
      </c>
      <c r="D2" s="94" t="s">
        <v>35092</v>
      </c>
      <c r="E2" s="98" t="s">
        <v>39021</v>
      </c>
      <c r="F2" s="99">
        <v>45703.480717592596</v>
      </c>
      <c r="G2" s="100">
        <f ca="1">IFERROR(NOW()-F2,"")</f>
        <v>257.41881655092584</v>
      </c>
      <c r="H2" s="99">
        <v>45703.474768518521</v>
      </c>
      <c r="I2" s="99" t="str">
        <f>IFERROR(VLOOKUP(D2,DB!A:F,6,0),"")</f>
        <v>SCECO</v>
      </c>
      <c r="J2" s="99" t="str">
        <f>IFERROR(VLOOKUP(D2,DB!A:G,7,0),"")</f>
        <v>Dead</v>
      </c>
      <c r="K2" s="101" t="s">
        <v>39111</v>
      </c>
      <c r="L2" s="94" t="str">
        <f>IFERROR(VLOOKUP(D2,DB!A:I,9,0),"")</f>
        <v>Latis</v>
      </c>
    </row>
    <row r="3" spans="1:16" ht="15" customHeight="1">
      <c r="A3" s="119" t="s">
        <v>39112</v>
      </c>
      <c r="B3" s="119" t="str">
        <f>IFERROR(VLOOKUP(D3,DB!A:K,11,0),"")</f>
        <v>R4</v>
      </c>
      <c r="C3" s="120">
        <v>1</v>
      </c>
      <c r="D3" s="121" t="s">
        <v>29396</v>
      </c>
      <c r="E3" s="98" t="s">
        <v>39021</v>
      </c>
      <c r="F3" s="123"/>
      <c r="G3" s="124">
        <f ca="1">IFERROR(NOW()-F3,"")</f>
        <v>45960.899534143522</v>
      </c>
      <c r="H3" s="123">
        <v>45960.818090277775</v>
      </c>
      <c r="I3" s="119" t="str">
        <f>IFERROR(VLOOKUP(D3,DB!A:F,6,0),"")</f>
        <v>SCECO</v>
      </c>
      <c r="J3" s="119" t="str">
        <f>IFERROR(VLOOKUP(D3,DB!A:G,7,0),"")</f>
        <v>Vandalized</v>
      </c>
      <c r="K3" s="125" t="s">
        <v>39113</v>
      </c>
      <c r="L3" s="121" t="str">
        <f>IFERROR(VLOOKUP(D3,DB!A:I,9,0),"")</f>
        <v>Latis</v>
      </c>
    </row>
    <row r="4" spans="1:16" ht="15" customHeight="1">
      <c r="A4" s="119"/>
      <c r="B4" s="119" t="str">
        <f>IFERROR(VLOOKUP(D4,DB!A:K,11,0),"")</f>
        <v/>
      </c>
      <c r="C4" s="120"/>
      <c r="D4" s="94"/>
      <c r="E4" s="98"/>
      <c r="F4" s="123"/>
      <c r="G4" s="124">
        <f ca="1">IFERROR(NOW()-F4,"")</f>
        <v>45960.899534143522</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45960.899534143522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45960.899534143522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45960.899534143522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45960.899534143522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45960.899534143522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45960.899534143522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45960.899534143522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45960.899534143522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45960.899534143522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45960.899534143522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45960.899534143522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45960.899534143522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45960.899534143522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45960.899534143522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45960.899534143522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45960.899534143522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45960.899534143522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45960.899534143522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45960.899534143522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45960.899534143522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45960.899534143522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45960.899534143522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45960.899534143522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45960.899534143522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45960.899534143522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45960.899534143522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45960.899534143522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45960.899534143522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45960.899534143522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45960.899534143522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45960.899534143522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45960.899534143522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45960.899534143522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45960.899534143522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45960.899534143522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45960.899534143522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45960.899534143522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45960.899534143522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45960.899534143522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45960.899534143522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45960.899534143522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45960.899534143522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45960.899534143522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45960.899534143522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45960.899534143522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45960.899534143522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45960.899534143522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45960.899534143522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45960.899534143522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45960.899534143522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45960.899534143522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45960.899534143522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45960.899534143522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45960.899534143522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45960.899534143522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45960.899534143522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45960.899534143522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45960.899534143522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45960.899534143522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45960.899534143522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45960.899534143522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45960.899534143522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45960.899534143522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45960.899534143522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45960.899534143522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45960.899534143522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45960.899534143522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45960.899534143522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45960.899534143522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45960.899534143522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45960.899534143522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45960.899534143522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45960.899534143522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45960.899534143522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45960.899534143522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45960.899534143522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45960.899534143522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45960.899534143522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45960.899534143522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45960.899534143522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45960.899534143522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45960.899534143522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45960.899534143522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45960.899534143522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45960.899534143522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45960.899534143522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45960.899534143522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45960.899534143522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45960.899534143522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45960.899534143522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45960.899534143522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45960.899534143522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45960.899534143522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45960.899534143522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45960.899534143522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45960.899534143522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45960.899534143522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45960.899534143522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45960.899534143522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45960.899534143522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45960.899534143522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45960.899534143522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45960.899534143522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45960.899534143522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45960.899534143522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45960.899534143522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45960.899534143522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45960.899534143522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45960.899534143522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45960.899534143522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45960.899534143522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45960.899534143522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45960.899534143522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45960.899534143522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45960.899534143522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45960.899534143522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45960.899534143522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45960.899534143522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45960.899534143522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45960.899534143522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45960.899534143522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45960.899534143522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45960.899534143522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45960.899534143522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45960.899534143522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45960.899534143522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45960.899534143522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45960.899534143522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45960.899534143522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45960.899534143522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45960.899534143522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45960.899534143522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45960.899534143522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45960.899534143522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45960.899534143522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45960.899534143522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45960.899534143522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45960.899534143522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45960.899534143522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45960.899534143522</v>
      </c>
      <c r="H144" s="123"/>
      <c r="I144" s="119" t="str">
        <f>IFERROR(VLOOKUP(D144,DB!A:F,6,0),"")</f>
        <v/>
      </c>
      <c r="J144" s="119" t="str">
        <f>IFERROR(VLOOKUP(D144,DB!A:G,7,0),"")</f>
        <v/>
      </c>
      <c r="K144" s="125"/>
      <c r="L144" s="121" t="str">
        <f>IFERROR(VLOOKUP(D144,DB!A:I,9,0),"")</f>
        <v/>
      </c>
    </row>
    <row r="145" spans="1:12" ht="15" customHeight="1">
      <c r="A145" s="126"/>
      <c r="B145" s="126" t="str">
        <f>IFERROR(VLOOKUP(D145,DB!A:K,11,0),"")</f>
        <v/>
      </c>
      <c r="C145" s="127"/>
      <c r="D145" s="128"/>
      <c r="E145" s="129"/>
      <c r="F145" s="130"/>
      <c r="G145" s="131">
        <f ca="1">IFERROR(NOW()-F145,"")</f>
        <v>45960.899534143522</v>
      </c>
      <c r="H145" s="130"/>
      <c r="I145" s="126" t="str">
        <f>IFERROR(VLOOKUP(D145,DB!A:F,6,0),"")</f>
        <v/>
      </c>
      <c r="J145" s="126" t="str">
        <f>IFERROR(VLOOKUP(D145,DB!A:G,7,0),"")</f>
        <v/>
      </c>
      <c r="K145" s="132"/>
      <c r="L145" s="128" t="str">
        <f>IFERROR(VLOOKUP(D145,DB!A:I,9,0),"")</f>
        <v/>
      </c>
    </row>
  </sheetData>
  <dataValidations count="2">
    <dataValidation allowBlank="1" showInputMessage="1" showErrorMessage="1" sqref="E1" xr:uid="{A4F81451-56CC-4543-9497-104C4E44EE4B}"/>
    <dataValidation type="list" allowBlank="1" showInputMessage="1" showErrorMessage="1" sqref="E2:E3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39114</v>
      </c>
      <c r="B2" s="37" t="str">
        <f>IFERROR(VLOOKUP(D2,DB!A:K,11,0),"")</f>
        <v>R5</v>
      </c>
      <c r="C2" s="37">
        <v>3</v>
      </c>
      <c r="D2" s="118" t="s">
        <v>36011</v>
      </c>
      <c r="E2" s="37" t="s">
        <v>39021</v>
      </c>
      <c r="F2" s="38">
        <v>45891.832060185188</v>
      </c>
      <c r="G2" s="144">
        <f ca="1">IFERROR(NOW()-F2,"")</f>
        <v>69.067473958333721</v>
      </c>
      <c r="H2" s="38">
        <v>45891.790393518517</v>
      </c>
      <c r="I2" s="37" t="str">
        <f>IFERROR(VLOOKUP(D2,DB!A:F,6,0),"")</f>
        <v>Generator-SG</v>
      </c>
      <c r="J2" s="37" t="str">
        <f>IFERROR(VLOOKUP(D2,DB!A:G,7,0),"")</f>
        <v>Vandalized</v>
      </c>
      <c r="K2" s="37" t="s">
        <v>39115</v>
      </c>
      <c r="L2" s="37" t="str">
        <f>IFERROR(VLOOKUP(D2,DB!A:I,9,0),"")</f>
        <v>Latis</v>
      </c>
      <c r="M2" s="117"/>
    </row>
    <row r="3" spans="1:13" ht="30.75">
      <c r="A3" s="37" t="s">
        <v>39116</v>
      </c>
      <c r="B3" s="37" t="str">
        <f>IFERROR(VLOOKUP(D3,DB!A:K,11,0),"")</f>
        <v>R5</v>
      </c>
      <c r="C3" s="37">
        <v>1</v>
      </c>
      <c r="D3" s="37" t="s">
        <v>33268</v>
      </c>
      <c r="E3" s="37" t="s">
        <v>39100</v>
      </c>
      <c r="F3" s="38">
        <v>45926.188877314817</v>
      </c>
      <c r="G3" s="144">
        <f t="shared" ref="G3" ca="1" si="0">IFERROR(NOW()-F3,"")</f>
        <v>34.710656828705396</v>
      </c>
      <c r="H3" s="38">
        <v>45926.158159722225</v>
      </c>
      <c r="I3" s="37" t="str">
        <f>IFERROR(VLOOKUP(D3,DB!A:F,6,0),"")</f>
        <v>SCECO</v>
      </c>
      <c r="J3" s="37" t="str">
        <f>IFERROR(VLOOKUP(D3,DB!A:G,7,0),"")</f>
        <v>Good</v>
      </c>
      <c r="K3" s="37" t="s">
        <v>39117</v>
      </c>
      <c r="L3" s="37" t="str">
        <f>IFERROR(VLOOKUP(D3,DB!A:I,9,0),"")</f>
        <v>Latis</v>
      </c>
      <c r="M3" s="117"/>
    </row>
    <row r="4" spans="1:13" ht="48" customHeight="1">
      <c r="A4" s="152" t="s">
        <v>39118</v>
      </c>
      <c r="B4" s="152" t="str">
        <f>IFERROR(VLOOKUP(D4,DB!A:K,11,0),"")</f>
        <v>R5</v>
      </c>
      <c r="C4" s="152">
        <v>1</v>
      </c>
      <c r="D4" s="152" t="s">
        <v>34758</v>
      </c>
      <c r="E4" s="152" t="s">
        <v>39100</v>
      </c>
      <c r="F4" s="153">
        <v>45948.661111111112</v>
      </c>
      <c r="G4" s="154">
        <f ca="1">IFERROR(NOW()-F4,"")</f>
        <v>12.238423032409628</v>
      </c>
      <c r="H4" s="153">
        <v>45948.661111111112</v>
      </c>
      <c r="I4" s="152" t="str">
        <f>IFERROR(VLOOKUP(D4,DB!A:F,6,0),"")</f>
        <v>SCECO</v>
      </c>
      <c r="J4" s="152" t="str">
        <f>IFERROR(VLOOKUP(D4,DB!A:G,7,0),"")</f>
        <v>Dead</v>
      </c>
      <c r="K4" s="152" t="s">
        <v>39119</v>
      </c>
      <c r="L4" s="152" t="str">
        <f>IFERROR(VLOOKUP(D4,DB!A:I,9,0),"")</f>
        <v>Latis</v>
      </c>
    </row>
    <row r="5" spans="1:13" ht="15">
      <c r="A5" s="152"/>
      <c r="B5" s="152" t="str">
        <f>IFERROR(VLOOKUP(D5,DB!A:K,11,0),"")</f>
        <v/>
      </c>
      <c r="C5" s="152"/>
      <c r="D5" s="152"/>
      <c r="E5" s="152"/>
      <c r="F5" s="153"/>
      <c r="G5" s="154">
        <f ca="1">IFERROR(NOW()-F5,"")</f>
        <v>45960.899534143522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45960.899534143522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45960.899534143522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45960.899534143522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45960.899534143522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45960.899534143522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45960.899534143522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45960.899534143522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45960.899534143522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45960.899534143522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45960.899534143522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45960.899534143522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45960.899534143522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45960.899534143522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45960.899534143522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45960.899534143522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45960.899534143522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45960.899534143522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45960.899534143522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45960.899534143522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45960.899534143522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45960.899534143522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45960.899534143522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45960.899534143522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45960.899534143522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45960.899534143522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45960.899534143522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45960.899534143522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45960.899534143522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45960.899534143522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45960.899534143522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45960.899534143522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45960.899534143522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45960.899534143522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45960.899534143522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45960.899534143522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45960.899534143522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45960.899534143522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45960.899534143522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45960.899534143522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45960.899534143522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45960.899534143522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45960.899534143522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45960.899534143522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45960.899534143522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45960.899534143522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45960.899534143522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45960.899534143522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45960.899534143522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45960.899534143522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45960.899534143522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45960.899534143522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45960.899534143522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45960.899534143522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45960.899534143522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45960.899534143522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45960.899534143522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45960.899534143522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45960.899534143522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45960.899534143522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45960.899534143522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45960.899534143522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45960.899534143522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45960.899534143522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45960.899534143522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45960.899534143522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45960.899534143522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45960.899534143522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45960.899534143522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45960.899534143522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45960.899534143522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45960.899534143522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45960.899534143522</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45960.899534143522</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45960.899534143522</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45960.899534143522</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45960.899534143522</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45960.899534143522</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45960.899534143522</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45960.899534143522</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45960.899534143522</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45960.899534143522</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45960.899534143522</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45960.899534143522</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45960.899534143522</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45960.899534143522</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45960.899534143522</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45960.899534143522</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45960.899534143522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45960.899534143522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45960.899534143522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45960.899534143522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45960.899534143522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45960.899534143522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45960.899534143522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45960.899534143522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45960.899534143522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45960.899534143522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45960.899534143522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45960.899534143522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45960.899534143522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45960.899534143522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45960.899534143522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45960.899534143522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45960.899534143522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45960.899534143522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45960.899534143522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45960.899534143522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45960.899534143522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45960.899534143522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45960.899534143522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45960.899534143522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45960.899534143522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45960.899534143522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45960.899534143522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45960.899534143522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45960.899534143522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45960.899534143522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45960.899534143522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45960.899534143522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45960.899534143522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45960.899534143522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45960.899534143522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45960.899534143522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45960.899534143522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45960.899534143522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45960.899534143522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45960.899534143522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45960.899534143522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45960.899534143522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45960.899534143522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45960.899534143522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45960.899534143522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45960.899534143522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45960.899534143522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45960.899534143522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45960.899534143522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45960.899534143522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45960.899534143522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45960.899534143522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45960.899534143522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45960.899534143522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45960.899534143522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45960.899534143522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45960.899534143522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45960.899534143522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45960.899534143522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45960.899534143522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45960.899534143522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45960.899534143522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45960.899534143522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45960.899534143522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45960.899534143522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45960.899534143522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45960.899534143522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45960.899534143522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45960.899534143522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45960.899534143522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45960.899534143522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45960.899534143522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45960.899534143522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45960.899534143522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45960.899534143522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45960.899534143522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45960.899534143522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45960.899534143522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45960.899534143522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45960.899534143522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45960.899534143522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45960.899534143522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45960.899534143522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45960.899534143522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45960.899534143522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45960.899534143522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45960.899534143522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45960.899534143522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45960.899534143522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45960.899534143522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45960.899534143522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45960.899534143522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45960.899534143522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45960.899534143522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45960.899534143522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45960.899534143522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45960.899534143522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45960.899534143522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45960.899534143522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45960.899534143522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45960.899534143522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45960.899534143522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45960.899534143522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45960.899534143522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45960.899534143522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45960.899534143522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45960.899534143522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45960.899534143522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45960.899534143522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45960.899534143522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45960.899534143522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45960.899534143522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45960.899534143522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45960.899534143522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45960.899534143522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45960.899534143522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45960.899534143522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45960.899534143522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45960.899534143522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45960.899534143522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45960.899534143522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45960.899534143522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45960.899534143522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45960.899534143522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45960.899534143522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45960.899534143522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45960.899534143522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45960.899534143522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45960.899534143522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45960.899534143522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45960.899534143522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45960.899534143522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45960.899534143522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45960.899534143522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45960.899534143522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45960.899534143522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45960.899534143522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45960.899534143522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45960.899534143522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45960.899534143522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45960.899534143522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45960.899534143522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45960.899534143522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45960.899534143522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45960.899534143522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45960.899534143522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45960.899534143522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45960.899534143522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45960.899534143522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45960.899534143522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45960.899534143522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45960.899534143522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45960.899534143522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45960.899534143522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45960.899534143522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45960.899534143522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45960.899534143522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45960.899534143522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45960.899534143522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45960.899534143522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45960.899534143522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45960.899534143522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45960.899534143522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45960.899534143522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45960.899534143522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45960.899534143522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45960.899534143522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45960.899534143522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45960.899534143522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45960.899534143522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45960.899534143522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45960.899534143522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45960.899534143522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45960.899534143522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45960.899534143522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45960.899534143522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45960.899534143522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45960.899534143522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45960.899534143522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45960.899534143522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45960.899534143522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45960.899534143522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45960.899534143522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45960.899534143522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45960.899534143522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45960.899534143522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45960.899534143522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45960.899534143522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45960.899534143522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45960.899534143522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45960.899534143522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45960.899534143522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45960.899534143522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45960.899534143522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45960.899534143522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45960.899534143522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45960.899534143522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45960.899534143522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45960.899534143522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45960.899534143522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45960.899534143522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45960.899534143522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45960.899534143522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45960.899534143522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45960.899534143522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45960.899534143522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45960.899534143522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45960.899534143522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45960.899534143522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45960.899534143522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45960.899534143522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45960.899534143522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45960.899534143522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45960.899534143522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45960.899534143522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45960.899534143522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45960.899534143522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45960.899534143522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45960.899534143522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45960.899534143522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45960.899534143522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45960.899534143522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45960.899534143522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45960.899534143522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45960.899534143522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45960.899534143522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45960.899534143522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45960.899534143522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45960.899534143522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45960.899534143522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45960.899534143522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45960.899534143522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45960.899534143522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45960.899534143522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45960.899534143522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45960.899534143522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45960.899534143522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45960.899534143522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45960.899534143522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45960.899534143522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45960.899534143522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45960.899534143522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45960.899534143522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45960.899534143522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45960.899534143522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45960.899534143522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45960.899534143522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45960.899534143522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45960.899534143522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45960.899534143522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45960.899534143522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45960.899534143522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45960.899534143522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45960.899534143522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45960.899534143522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45960.899534143522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45960.899534143522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45960.899534143522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45960.899534143522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45960.899534143522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45960.899534143522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45960.899534143522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45960.899534143522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45960.899534143522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45960.899534143522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45960.899534143522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45960.899534143522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45960.899534143522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45960.899534143522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45960.899534143522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45960.899534143522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45960.899534143522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45960.899534143522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45960.899534143522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45960.899534143522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45960.899534143522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45960.899534143522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45960.899534143522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45960.899534143522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45960.899534143522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45960.899534143522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45960.899534143522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45960.899534143522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45960.899534143522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45960.899534143522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45960.899534143522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45960.899534143522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45960.899534143522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45960.899534143522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45960.899534143522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45960.899534143522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45960.899534143522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45960.899534143522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45960.899534143522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45960.899534143522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45960.899534143522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45960.899534143522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45960.899534143522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45960.899534143522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45960.899534143522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45960.899534143522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45960.899534143522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45960.899534143522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45960.899534143522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45960.899534143522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45960.899534143522</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45960.899534143522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45960.899534143522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45960.899534143522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45960.899534143522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45960.899534143522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45960.899534143522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45960.899534143522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45960.899534143522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45960.899534143522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45960.899534143522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45960.899534143522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45960.899534143522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45960.899534143522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45960.899534143522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45960.899534143522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45960.899534143522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45960.899534143522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45960.899534143522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45960.899534143522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45960.899534143522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45960.899534143522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45960.899534143522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45960.899534143522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45960.899534143522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45960.899534143522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45960.899534143522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45960.899534143522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45960.899534143522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45960.899534143522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45960.899534143522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45960.899534143522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45960.899534143522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45960.899534143522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45960.899534143522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45960.899534143522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45960.899534143522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45960.899534143522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45960.899534143522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45960.899534143522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45960.899534143522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45960.899534143522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45960.899534143522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45960.899534143522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45960.899534143522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45960.899534143522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45960.899534143522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45960.899534143522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45960.899534143522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45960.899534143522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45960.899534143522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45960.899534143522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45960.899534143522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45960.899534143522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45960.899534143522</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2025-10-30T18:36:42Z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