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699" documentId="120_S{2AC9BD13-BADA-5192-A53E-5A8FF88502F6}" xr6:coauthVersionLast="47" xr6:coauthVersionMax="47" xr10:uidLastSave="{A0CD8626-8A9E-4B27-9401-4BD087DFBFBE}"/>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<sst xmlns="http://schemas.openxmlformats.org/spreadsheetml/2006/main" count="180277" uniqueCount="39123">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</sst>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9" totalsRowShown="0" headerRowDxfId="64" dataDxfId="63" headerRowBorderDxfId="61" tableBorderDxfId="62">
  <autoFilter ref="A1:L9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9" totalsRowShown="0" headerRowDxfId="15" dataDxfId="14" headerRowBorderDxfId="12" tableBorderDxfId="13">
  <autoFilter ref="A1:L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315.65108645833243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5.4894328699447215E-2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45978.599512384259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45978.599512384259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45978.599512384259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45978.599512384259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45978.59951226852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45978.59951226852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45978.59951226852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45978.59951226852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45978.59951226852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45978.59951226852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45978.59951226852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45978.59951226852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45978.59951226852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45978.59951226852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45978.59951226852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45978.59951226852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45978.59951226852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45978.59951226852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45978.59951226852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45978.59951226852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45978.59951226852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45978.59951226852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45978.59951226852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45978.59951226852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45978.59951226852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45978.59951226852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45978.59951226852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45978.599512384259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45978.599512384259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45978.599512384259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45978.599512384259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45978.599512384259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45978.599512384259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45978.599512384259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45978.599512384259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45978.599512384259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45978.59951226852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45978.59951226852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45978.59951226852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45978.59951226852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45978.59951226852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45978.59951226852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45978.59951226852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45978.59951226852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45978.59951226852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45978.59951226852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45978.59951226852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45978.59951226852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45978.59951226852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45978.59951226852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45978.59951226852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45978.59951226852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45978.59951226852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45978.59951226852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45978.59951226852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45978.59951226852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45978.59951226852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45978.59951226852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45978.59951226852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45978.59951226852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45978.59951226852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45978.59951226852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45978.59951226852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45978.59951226852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45978.59951226852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45978.59951226852</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45978.59951226852</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45978.59951226852</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45978.59951226852</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45978.59951226852</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EE6A6DBD-EB76-4702-8EAE-4199C26C23E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K19" sqref="K1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153.5996744212971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2.1631696759286569</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45978.59951226852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45978.59951226852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45978.59951226852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45978.59951226852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45978.59951226852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45978.59951226852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45978.59951226852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45978.59951226852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45978.59951226852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45978.59951226852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45978.59951226852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45978.59951226852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45978.59951226852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45978.59951226852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45978.59951226852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45978.59951226852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45978.59951226852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45978.59951226852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45978.59951226852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45978.59951226852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45978.59951226852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45978.59951226852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45978.59951226852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45978.59951226852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45978.59951226852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45978.59951226852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45978.59951226852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45978.59951226852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45978.59951226852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45978.59951226852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45978.59951226852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45978.59951226852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45978.59951226852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45978.59951226852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45978.59951226852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45978.59951226852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45978.59951226852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45978.59951226852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45978.59951226852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45978.59951226852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45978.59951226852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45978.59951226852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45978.59951226852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45978.59951226852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45978.59951226852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45978.59951226852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45978.59951226852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45978.59951226852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45978.59951226852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45978.59951226852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45978.59951226852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45978.59951226852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45978.59951226852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45978.59951226852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45978.59951226852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45978.59951226852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45978.59951226852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45978.59951226852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45978.59951226852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45978.59951226852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45978.59951226852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45978.59951226852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45978.59951226852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45978.59951226852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45978.59951226852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45978.59951226852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45978.59951226852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45978.59951226852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45978.59951226852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45978.59951226852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45978.59951226852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45978.59951226852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45978.59951226852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45978.59951226852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45978.59951226852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45978.59951226852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45978.59951226852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45978.59951226852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45978.59951226852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45978.59951226852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45978.59951226852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45978.59951226852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45978.59951226852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45978.59951226852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45978.59951226852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45978.59951226852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45978.59951226852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45978.59951226852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45978.59951226852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45978.59951226852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45978.59951226852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45978.59951226852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45978.59951226852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45978.59951226852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45978.59951226852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45978.59951226852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45978.59951226852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45978.59951226852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45978.59951226852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45978.59951226852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45978.59951226852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45978.59951226852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45978.59951226852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45978.59951226852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45978.59951226852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45978.59951226852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45978.59951226852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45978.59951226852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45978.59951226852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45978.59951226852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45978.59951226852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45978.59951226852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45978.59951226852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45978.59951226852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45978.59951226852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45978.59951226852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45978.59951226852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45978.59951226852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45978.59951226852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45978.59951226852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45978.59951226852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45978.59951226852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45978.59951226852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45978.59951226852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45978.59951226852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45978.59951226852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45978.59951226852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45978.59951226852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45978.59951226852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45978.59951226852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45978.59951226852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45978.59951226852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45978.59951226852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45978.59951226852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45978.59951226852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45978.59951226852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45978.59951226852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45978.59951226852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45978.59951226852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45978.59951226852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45978.59951226852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45978.59951226852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45978.59951226852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45978.59951226852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45978.59951226852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45978.59951226852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45978.59951226852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45978.59951226852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45978.59951226852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45978.59951226852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45978.59951226852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45978.59951226852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45978.59951226852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45978.59951226852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45978.59951226852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45978.59951226852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45978.59951226852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45978.59951226852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45978.59951226852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45978.59951226852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45978.59951226852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45978.59951226852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45978.59951226852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45978.59951226852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45978.59951226852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45978.59951226852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45978.59951226852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45978.59951226852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45978.59951226852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45978.59951226852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45978.59951226852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45978.59951226852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45978.59951226852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45978.59951226852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45978.59951226852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45978.59951226852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45978.59951226852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45978.59951226852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45978.59951226852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45978.59951226852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45978.59951226852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45978.59951226852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45978.59951226852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45978.59951226852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45978.59951226852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45978.59951226852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45978.59951226852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45978.59951226852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45978.59951226852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45978.59951226852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45978.59951226852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45978.59951226852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45978.59951226852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45978.59951226852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45978.59951226852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45978.59951226852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45978.59951226852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45978.59951226852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45978.59951226852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45978.59951226852</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45978.59951226852</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45978.59951226852</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45978.59951226852</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45978.59951226852</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9"/>
  <sheetViews>
    <sheetView tabSelected="1" workbookViewId="0">
      <selection activeCell="D4" sqref="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4" ca="1" si="0">IFERROR(NOW()-F2,"-")</f>
        <v>45978.599512384259</v>
      </c>
      <c r="H2" s="139"/>
      <c r="I2" s="140" t="str">
        <f>IFERROR(VLOOKUP(D2,DB!A:F,6,0),"")</f>
        <v/>
      </c>
      <c r="J2" s="141" t="str">
        <f>IFERROR(VLOOKUP(D2,DB!A:G,7,0),"")</f>
        <v/>
      </c>
      <c r="K2" s="45"/>
      <c r="L2" s="23" t="str">
        <f>IFERROR(VLOOKUP(D2,DB!A:I,9,0),"")</f>
        <v/>
      </c>
    </row>
    <row r="3" spans="1:13" ht="15" customHeight="1">
      <c r="A3" s="19"/>
      <c r="B3" s="61" t="str">
        <f>IFERROR(VLOOKUP(D3,DB!A:K,11,0),"")</f>
        <v/>
      </c>
      <c r="C3" s="18"/>
      <c r="D3" s="18"/>
      <c r="E3" s="18"/>
      <c r="F3" s="20"/>
      <c r="G3" s="21">
        <f t="shared" ca="1" si="0"/>
        <v>45978.599512384259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45978.599512384259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45978.599512384259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45978.599512384259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45978.599512384259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45978.599512384259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45978.599512384259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45978.599512384259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45978.599512384259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45978.599512384259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45978.599512384259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45978.599512384259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45978.599512384259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45978.599512384259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45978.599512384259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45978.599512384259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45978.599512384259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45978.599512384259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45978.599512384259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45978.599512384259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45978.599512384259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45978.599512384259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45978.599512384259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45978.599512384259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45978.599512384259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45978.599512384259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45978.599512384259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45978.599512384259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45978.599512384259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45978.599512384259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45978.599512384259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45978.599512384259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45978.599512384259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45978.599512384259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45978.599512384259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45978.599512384259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45978.599512384259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45978.599512384259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45978.599512384259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45978.599512384259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45978.599512384259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45978.599512384259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45978.599512384259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45978.599512384259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45978.599512384259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45978.599512384259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45978.599512384259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45978.599512384259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45978.599512384259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45978.599512384259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45978.599512384259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45978.599512384259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45978.599512384259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45978.599512384259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45978.599512384259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45978.599512384259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45978.599512384259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45978.599512384259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45978.599512384259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45978.599512384259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45978.599512384259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45978.599512384259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45978.599512384259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45978.599512384259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45978.599512384259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45978.599512384259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45978.599512384259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45978.599512384259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45978.599512384259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45978.599512384259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45978.599512384259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45978.599512384259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45978.599512384259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45978.599512384259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45978.599512384259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45978.599512384259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45978.599512384259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45978.599512384259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45978.599512384259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45978.599512384259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45978.599512384259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45978.599512384259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45978.599512384259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45978.599512384259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45978.599512384259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45978.599512384259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45978.599512384259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45978.599512384259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45978.599512384259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45978.599512384259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45978.599512384259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45978.599512384259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45978.599512384259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45978.599512384259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45978.599512384259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45978.599512384259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45978.599512384259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45978.599512384259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45978.599512384259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45978.599512384259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45978.599512384259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45978.599512384259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45978.599512384259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45978.599512384259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45978.599512384259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45978.599512384259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45978.599512384259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45978.599512384259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45978.599512384259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45978.599512384259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45978.599512384259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45978.599512384259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45978.599512384259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45978.599512384259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45978.599512384259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45978.599512384259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45978.599512384259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45978.599512384259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45978.599512384259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45978.599512384259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45978.599512384259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45978.599512384259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45978.599512384259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45978.599512384259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45978.599512384259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45978.599512384259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45978.599512384259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45978.599512384259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45978.599512384259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45978.599512384259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45978.599512384259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45978.599512384259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45978.599512384259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45978.599512384259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45978.599512384259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45978.599512384259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45978.599512384259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45978.599512384259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45978.599512384259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45978.599512384259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45978.599512384259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45978.599512384259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45978.599512384259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45978.599512384259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45978.599512384259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45978.599512384259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45978.599512384259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45978.599512384259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45978.599512384259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45978.599512384259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45978.599512384259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45978.599512384259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45978.599512384259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45978.599512384259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45978.599512384259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45978.599512384259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45978.599512384259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45978.599512384259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45978.599512384259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45978.599512384259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45978.599512384259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45978.599512384259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45978.599512384259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45978.599512384259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45978.599512384259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45978.599512384259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45978.599512384259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45978.599512384259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45978.599512384259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45978.599512384259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45978.599512384259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45978.599512384259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45978.599512384259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45978.599512384259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45978.599512384259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45978.599512384259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45978.599512384259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45978.599512384259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45978.599512384259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45978.599512384259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45978.599512384259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45978.599512384259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45978.599512384259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45978.599512384259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45978.599512384259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45978.599512384259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45978.599512384259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45978.599512384259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45978.599512384259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45978.599512384259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45978.599512384259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45978.599512384259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45978.599512384259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45978.599512384259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45978.599512384259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45978.599512384259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45978.599512384259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45978.599512384259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45978.599512384259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45978.599512384259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45978.599512384259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45978.599512384259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45978.599512384259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45978.599512384259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45978.599512384259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45978.599512384259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45978.599512384259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45978.599512384259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45978.599512384259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45978.599512384259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45978.599512384259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45978.599512384259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45978.599512384259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45978.599512384259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45978.599512384259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45978.599512384259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45978.599512384259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45978.599512384259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45978.599512384259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45978.599512384259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45978.599512384259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45978.599512384259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45978.599512384259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45978.599512384259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45978.599512384259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45978.599512384259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45978.599512384259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45978.599512384259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45978.599512384259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45978.599512384259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45978.599512384259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45978.599512384259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45978.599512384259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45978.599512384259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45978.599512384259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45978.599512384259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45978.599512384259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45978.599512384259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45978.599512384259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45978.599512384259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45978.599512384259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45978.599512384259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45978.599512384259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45978.599512384259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45978.599512384259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45978.599512384259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45978.599512384259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45978.599512384259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45978.599512384259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45978.599512384259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45978.599512384259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45978.599512384259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45978.599512384259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45978.599512384259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45978.599512384259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45978.599512384259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45978.599512384259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45978.599512384259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45978.599512384259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45978.599512384259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45978.599512384259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45978.599512384259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45978.599512384259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45978.599512384259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45978.599512384259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45978.599512384259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45978.599512384259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45978.599512384259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45978.599512384259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45978.599512384259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45978.599512384259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45978.599512384259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45978.599512384259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45978.599512384259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45978.599512384259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45978.599512384259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45978.599512384259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45978.599512384259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45978.599512384259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45978.599512384259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45978.599512384259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45978.599512384259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45978.599512384259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45978.599512384259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45978.599512384259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45978.599512384259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45978.599512384259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45978.599512384259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45978.599512384259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45978.599512384259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45978.599512384259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45978.599512384259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45978.599512384259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45978.599512384259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45978.599512384259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45978.599512384259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45978.599512384259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45978.599512384259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45978.599512384259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45978.599512384259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45978.599512384259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45978.599512384259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45978.599512384259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45978.599512384259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45978.599512384259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45978.599512384259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45978.599512384259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45978.599512384259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45978.599512384259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45978.599512384259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45978.599512384259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45978.599512384259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45978.599512384259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45978.599512384259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45978.599512384259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45978.599512384259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45978.599512384259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45978.599512384259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45978.599512384259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45978.599512384259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45978.599512384259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45978.599512384259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45978.599512384259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45978.599512384259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45978.599512384259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45978.599512384259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45978.599512384259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45978.599512384259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45978.599512384259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45978.599512384259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45978.599512384259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45978.599512384259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45978.599512384259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45978.599512384259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45978.599512384259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45978.599512384259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45978.599512384259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45978.599512384259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45978.599512384259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45978.599512384259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45978.599512384259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45978.599512384259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45978.599512384259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45978.599512384259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45978.599512384259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45978.599512384259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45978.599512384259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45978.599512384259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45978.599512384259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45978.599512384259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45978.599512384259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45978.599512384259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45978.599512384259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45978.599512384259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45978.599512384259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45978.599512384259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45978.599512384259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45978.599512384259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45978.599512384259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45978.599512384259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45978.599512384259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45978.599512384259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45978.599512384259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45978.599512384259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45978.599512384259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45978.599512384259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45978.599512384259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45978.599512384259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45978.599512384259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45978.599512384259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45978.599512384259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45978.599512384259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45978.599512384259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45978.599512384259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45978.599512384259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45978.599512384259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45978.599512384259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45978.599512384259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45978.599512384259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45978.599512384259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45978.599512384259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45978.599512384259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45978.599512384259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45978.599512384259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45978.599512384259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45978.599512384259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45978.599512384259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45978.599512384259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45978.599512384259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45978.599512384259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45978.599512384259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45978.599512384259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45978.599512384259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45978.599512384259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45978.599512384259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45978.599512384259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45978.599512384259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45978.599512384259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45978.599512384259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45978.599512384259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45978.599512384259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45978.599512384259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45978.599512384259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45978.599512384259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45978.599512384259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45978.599512384259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45978.599512384259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45978.599512384259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45978.599512384259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45978.599512384259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45978.599512384259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45978.599512384259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45978.599512384259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45978.599512384259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45978.599512384259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45978.599512384259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45978.599512384259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45978.599512384259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45978.599512384259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45978.599512384259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45978.599512384259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45978.599512384259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45978.599512384259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45978.599512384259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45978.599512384259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45978.599512384259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45978.599512384259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45978.599512384259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45978.599512384259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45978.599512384259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45978.599512384259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45978.599512384259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45978.599512384259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45978.599512384259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45978.599512384259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45978.599512384259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45978.599512384259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45978.599512384259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45978.599512384259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45978.599512384259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45978.599512384259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45978.599512384259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45978.599512384259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45978.599512384259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45978.599512384259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45978.599512384259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45978.599512384259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45978.599512384259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45978.599512384259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45978.599512384259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45978.599512384259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45978.599512384259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45978.599512384259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45978.599512384259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45978.599512384259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45978.599512384259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45978.599512384259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45978.599512384259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45978.599512384259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45978.599512384259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45978.599512384259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45978.599512384259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45978.599512384259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45978.599512384259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45978.599512384259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45978.599512384259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45978.599512384259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45978.599512384259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45978.599512384259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45978.599512384259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45978.599512384259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45978.599512384259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45978.599512384259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45978.599512384259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45978.599512384259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45978.599512384259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45978.599512384259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45978.599512384259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45978.599512384259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45978.599512384259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45978.599512384259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45978.599512384259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45978.599512384259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45978.599512384259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45978.599512384259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45978.599512384259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45978.599512384259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45978.599512384259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45978.599512384259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45978.599512384259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45978.599512384259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45978.599512384259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45978.599512384259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45978.599512384259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45978.599512384259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45978.599512384259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45978.599512384259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45978.599512384259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45978.599512384259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45978.599512384259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45978.599512384259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45978.599512384259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45978.599512384259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45978.599512384259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45978.599512384259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45978.599512384259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45978.599512384259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45978.599512384259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45978.599512384259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45978.599512384259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45978.599512384259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45978.599512384259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45978.599512384259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45978.599512384259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45978.599512384259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45978.599512384259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45978.599512384259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45978.599512384259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45978.599512384259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45978.599512384259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45978.599512384259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45978.599512384259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45978.599512384259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45978.599512384259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45978.599512384259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45978.599512384259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45978.599512384259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45978.599512384259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45978.599512384259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45978.599512384259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45978.599512384259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45978.599512384259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45978.599512384259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45978.599512384259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45978.599512384259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45978.599512384259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45978.599512384259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45978.599512384259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45978.599512384259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45978.599512384259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45978.599512384259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45978.599512384259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45978.599512384259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45978.599512384259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45978.599512384259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45978.599512384259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45978.599512384259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45978.599512384259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45978.599512384259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45978.599512384259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45978.599512384259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45978.599512384259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45978.599512384259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45978.599512384259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45978.599512384259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45978.599512384259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45978.599512384259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45978.599512384259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45978.599512384259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45978.599512384259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45978.599512384259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45978.599512384259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45978.599512384259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45978.599512384259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45978.599512384259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45978.599512384259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45978.599512384259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45978.599512384259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45978.599512384259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45978.599512384259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45978.599512384259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45978.599512384259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45978.599512384259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45978.599512384259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45978.599512384259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45978.599512384259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45978.599512384259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45978.599512384259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45978.599512384259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45978.599512384259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45978.599512384259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45978.599512384259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45978.599512384259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45978.599512384259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45978.599512384259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45978.599512384259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45978.599512384259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45978.599512384259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45978.599512384259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45978.599512384259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45978.599512384259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45978.599512384259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45978.599512384259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45978.599512384259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45978.599512384259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45978.599512384259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45978.599512384259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45978.599512384259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45978.599512384259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45978.599512384259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45978.599512384259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45978.599512384259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45978.599512384259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45978.599512384259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45978.599512384259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45978.599512384259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45978.599512384259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45978.599512384259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45978.599512384259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45978.599512384259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45978.599512384259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45978.599512384259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45978.599512384259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45978.599512384259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45978.599512384259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45978.599512384259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45978.599512384259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45978.599512384259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45978.599512384259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45978.599512384259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45978.599512384259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45978.599512384259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45978.599512384259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45978.599512384259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45978.599512384259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45978.599512384259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45978.599512384259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45978.599512384259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45978.599512384259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45978.599512384259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45978.599512384259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45978.599512384259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45978.599512384259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45978.599512384259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45978.599512384259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45978.599512384259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45978.599512384259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45978.599512384259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45978.599512384259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45978.599512384259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45978.599512384259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45978.599512384259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45978.599512384259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45978.599512384259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45978.599512384259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45978.599512384259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45978.599512384259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45978.599512384259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45978.599512384259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45978.599512384259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45978.599512384259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45978.599512384259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45978.599512384259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45978.599512384259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45978.599512384259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45978.599512384259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45978.599512384259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45978.599512384259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45978.599512384259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45978.599512384259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45978.599512384259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45978.599512384259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45978.599512384259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45978.599512384259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45978.599512384259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45978.599512384259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45978.599512384259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45978.599512384259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45978.599512384259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45978.599512384259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45978.599512384259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45978.599512384259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45978.599512384259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45978.599512384259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45978.599512384259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45978.599512384259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45978.599512384259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45978.599512384259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45978.599512384259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45978.599512384259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45978.599512384259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45978.599512384259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45978.599512384259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45978.599512384259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45978.599512384259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45978.599512384259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45978.599512384259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45978.599512384259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45978.599512384259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45978.599512384259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45978.599512384259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45978.599512384259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45978.599512384259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45978.599512384259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45978.599512384259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45978.599512384259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45978.599512384259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45978.599512384259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45978.599512384259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45978.599512384259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45978.599512384259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45978.599512384259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45978.599512384259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45978.599512384259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45978.599512384259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45978.599512384259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45978.599512384259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45978.599512384259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45978.599512384259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45978.599512384259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45978.599512384259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45978.599512384259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45978.599512384259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45978.599512384259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45978.599512384259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45978.599512384259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45978.599512384259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45978.599512384259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45978.599512384259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45978.599512384259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45978.599512384259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45978.599512384259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45978.599512384259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45978.599512384259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45978.599512384259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45978.599512384259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45978.599512384259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45978.599512384259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45978.599512384259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45978.599512384259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45978.599512384259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45978.599512384259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45978.599512384259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45978.599512384259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45978.599512384259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45978.599512384259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45978.599512384259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45978.599512384259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45978.599512384259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45978.599512384259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45978.599512384259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45978.599512384259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45978.599512384259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45978.599512384259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45978.599512384259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45978.599512384259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45978.599512384259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45978.599512384259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45978.599512384259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45978.599512384259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45978.599512384259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45978.599512384259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45978.599512384259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45978.599512384259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45978.599512384259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45978.599512384259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45978.599512384259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45978.599512384259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45978.599512384259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45978.599512384259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45978.599512384259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45978.599512384259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45978.599512384259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45978.599512384259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45978.599512384259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45978.599512384259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45978.599512384259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45978.599512384259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45978.599512384259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45978.599512384259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45978.599512384259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45978.599512384259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45978.599512384259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45978.599512384259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45978.599512384259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45978.599512384259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45978.599512384259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45978.599512384259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45978.599512384259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45978.599512384259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45978.599512384259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45978.599512384259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45978.599512384259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45978.599512384259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45978.599512384259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45978.599512384259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45978.599512384259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45978.599512384259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45978.599512384259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45978.599512384259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45978.599512384259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45978.599512384259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45978.599512384259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45978.599512384259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45978.599512384259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45978.599512384259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45978.599512384259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45978.599512384259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45978.599512384259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45978.599512384259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45978.599512384259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45978.599512384259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45978.599512384259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45978.599512384259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45978.599512384259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45978.599512384259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45978.599512384259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45978.599512384259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45978.599512384259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45978.599512384259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45978.599512384259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45978.599512384259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45978.599512384259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45978.599512384259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45978.599512384259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45978.599512384259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45978.599512384259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45978.599512384259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45978.599512384259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45978.599512384259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45978.599512384259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45978.599512384259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45978.599512384259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45978.599512384259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45978.599512384259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45978.599512384259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45978.599512384259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45978.599512384259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45978.599512384259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45978.599512384259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45978.599512384259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45978.599512384259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45978.599512384259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45978.599512384259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45978.599512384259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45978.599512384259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45978.599512384259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45978.599512384259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45978.599512384259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45978.599512384259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45978.599512384259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45978.599512384259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45978.599512384259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45978.599512384259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45978.599512384259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45978.599512384259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45978.599512384259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45978.599512384259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45978.599512384259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45978.599512384259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45978.599512384259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45978.599512384259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45978.599512384259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45978.599512384259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45978.599512384259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45978.599512384259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45978.599512384259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45978.599512384259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45978.599512384259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45978.599512384259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45978.599512384259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45978.599512384259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45978.599512384259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45978.599512384259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45978.599512384259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45978.599512384259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45978.599512384259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45978.599512384259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45978.599512384259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45978.599512384259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45978.599512384259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45978.599512384259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45978.599512384259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45978.599512384259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45978.599512384259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45978.599512384259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45978.599512384259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45978.599512384259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45978.599512384259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45978.599512384259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45978.599512384259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45978.599512384259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45978.599512384259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45978.599512384259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45978.599512384259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45978.599512384259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45978.599512384259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45978.599512384259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45978.599512384259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45978.599512384259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45978.599512384259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45978.599512384259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45978.599512384259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45978.599512384259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45978.599512384259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45978.599512384259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45978.599512384259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45978.599512384259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45978.599512384259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45978.599512384259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45978.599512384259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45978.599512384259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45978.599512384259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45978.599512384259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45978.599512384259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45978.599512384259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45978.599512384259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45978.599512384259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45978.599512384259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45978.599512384259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45978.599512384259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45978.599512384259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45978.599512384259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45978.599512384259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45978.599512384259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45978.599512384259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45978.599512384259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45978.599512384259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45978.599512384259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45978.599512384259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45978.599512384259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45978.599512384259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45978.599512384259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45978.599512384259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45978.599512384259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45978.599512384259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45978.599512384259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45978.599512384259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45978.599512384259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45978.599512384259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45978.599512384259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45978.599512384259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45978.599512384259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45978.599512384259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45978.599512384259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45978.599512384259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45978.599512384259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45978.599512384259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45978.599512384259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45978.599512384259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45978.599512384259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45978.599512384259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45978.599512384259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45978.599512384259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45978.599512384259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45978.599512384259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45978.599512384259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45978.599512384259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45978.599512384259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45978.599512384259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45978.599512384259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45978.599512384259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45978.599512384259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45978.599512384259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45978.599512384259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45978.599512384259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45978.599512384259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45978.599512384259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45978.599512384259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45978.599512384259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45978.599512384259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45978.599512384259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45978.599512384259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45978.599512384259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45978.599512384259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45978.599512384259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45978.599512384259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45978.599512384259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45978.599512384259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45978.599512384259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45978.599512384259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45978.599512384259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989" ca="1" si="16">IFERROR(NOW()-F975,"-")</f>
        <v>45978.599512384259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45978.599512384259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45978.599512384259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45978.599512384259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45978.599512384259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45978.599512384259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45978.599512384259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45978.599512384259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45978.599512384259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45978.599512384259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45978.599512384259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45978.599512384259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45978.599512384259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45978.599512384259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45978.599512384259</v>
      </c>
      <c r="H989" s="22"/>
      <c r="I989" s="19" t="str">
        <f>IFERROR(VLOOKUP(D989,DB!A:F,6,0),"")</f>
        <v/>
      </c>
      <c r="J989" s="18" t="str">
        <f>IFERROR(VLOOKUP(D989,DB!A:G,7,0),"")</f>
        <v/>
      </c>
      <c r="K989" s="45"/>
      <c r="L989" s="23" t="str">
        <f>IFERROR(VLOOKUP(D989,DB!A:I,9,0),"")</f>
        <v/>
      </c>
    </row>
  </sheetData>
  <dataValidations count="2">
    <dataValidation allowBlank="1" showInputMessage="1" showErrorMessage="1" sqref="E1" xr:uid="{5914219A-CB83-432D-936A-CC0CB6F3982A}"/>
    <dataValidation type="list" allowBlank="1" showInputMessage="1" showErrorMessage="1" sqref="E2:E9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275.11879467592371</v>
      </c>
      <c r="H2" s="95">
        <v>45703.474768518521</v>
      </c>
      <c r="I2" s="95" t="str">
        <f>IFERROR(VLOOKUP(D2,DB!A:F,6,0),"")</f>
        <v>SCECO</v>
      </c>
      <c r="J2" s="95" t="str">
        <f>IFERROR(VLOOKUP(D2,DB!A:G,7,0),"")</f>
        <v>Dead</v>
      </c>
      <c r="K2" s="97" t="s">
        <v>39110</v>
      </c>
      <c r="L2" s="91" t="str">
        <f>IFERROR(VLOOKUP(D2,DB!A:I,9,0),"")</f>
        <v>Latis</v>
      </c>
    </row>
    <row r="3" spans="1:16" ht="29.25" customHeight="1">
      <c r="A3" s="113" t="s">
        <v>39111</v>
      </c>
      <c r="B3" s="113" t="str">
        <f>IFERROR(VLOOKUP(D3,DB!A:K,11,0),"")</f>
        <v>R4</v>
      </c>
      <c r="C3" s="93">
        <v>1</v>
      </c>
      <c r="D3" s="91" t="s">
        <v>36108</v>
      </c>
      <c r="E3" s="94" t="s">
        <v>39021</v>
      </c>
      <c r="F3" s="95">
        <v>45978.515497685185</v>
      </c>
      <c r="G3" s="96">
        <f ca="1">IFERROR(NOW()-F3,"")</f>
        <v>8.4014583335374482E-2</v>
      </c>
      <c r="H3" s="95">
        <v>45978.208923611113</v>
      </c>
      <c r="I3" s="113" t="str">
        <f>IFERROR(VLOOKUP(D3,DB!A:F,6,0),"")</f>
        <v>SCECO</v>
      </c>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45978.59951226852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45978.59951226852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45978.59951226852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45978.59951226852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45978.59951226852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45978.59951226852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45978.59951226852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45978.59951226852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45978.59951226852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45978.59951226852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45978.59951226852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45978.59951226852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45978.59951226852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45978.59951226852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45978.59951226852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45978.59951226852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45978.59951226852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45978.59951226852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45978.59951226852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45978.59951226852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45978.59951226852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45978.59951226852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45978.59951226852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45978.59951226852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45978.59951226852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45978.59951226852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45978.59951226852</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20" sqref="D2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86.767452199070249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52.410635069441923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29.938401273146155</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6">
        <v>45977.514803240738</v>
      </c>
      <c r="G5" s="111">
        <f t="shared" ref="G5:G8" ca="1" si="2">IFERROR(NOW()-F5,"")</f>
        <v>1.0847091435207403</v>
      </c>
      <c r="H5" s="136">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09">
        <f t="shared" ca="1" si="2"/>
        <v>45978.599512384259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45978.599512384259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45978.599512384259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45978.599512384259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45978.599512384259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45978.599512384259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45978.599512384259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45978.599512384259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45978.599512384259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45978.599512384259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45978.599512384259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45978.599512384259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45978.599512384259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45978.599512384259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45978.599512384259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45978.599512384259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45978.599512384259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45978.599512384259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45978.599512384259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45978.599512384259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45978.599512384259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45978.599512384259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45978.599512384259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45978.599512384259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45978.599512384259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45978.599512384259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45978.599512384259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45978.599512384259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45978.599512384259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45978.599512384259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45978.599512384259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45978.599512384259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45978.599512384259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45978.599512384259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45978.599512384259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45978.599512384259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45978.599512384259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45978.599512384259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45978.599512384259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45978.599512384259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45978.599512384259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45978.599512384259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45978.599512384259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45978.599512384259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45978.599512384259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45978.599512384259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45978.599512384259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45978.599512384259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45978.599512384259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45978.599512384259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45978.599512384259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45978.599512384259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45978.599512384259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45978.599512384259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45978.599512384259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45978.599512384259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45978.599512384259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45978.599512384259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45978.599512384259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45978.599512384259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45978.599512384259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45978.599512384259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45978.599512384259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45978.599512384259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45978.599512384259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45978.599512384259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45978.599512384259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45978.599512384259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45978.599512384259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45978.599512384259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45978.599512384259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45978.599512384259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45978.599512384259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45978.599512384259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45978.599512384259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45978.599512384259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45978.599512384259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45978.599512384259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45978.599512384259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45978.599512384259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45978.599512384259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45978.599512384259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45978.599512384259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45978.599512384259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45978.599512384259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45978.599512384259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45978.599512384259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45978.599512384259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45978.599512384259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45978.599512384259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45978.599512384259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45978.599512384259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45978.599512384259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45978.599512384259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45978.599512384259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45978.599512384259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45978.599512384259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45978.599512384259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45978.599512384259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45978.599512384259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45978.599512384259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45978.599512384259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45978.599512384259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45978.599512384259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45978.599512384259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45978.599512384259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45978.599512384259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45978.599512384259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45978.599512384259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45978.599512384259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45978.599512384259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45978.599512384259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45978.599512384259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45978.599512384259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45978.599512384259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45978.599512384259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45978.599512384259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45978.599512384259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45978.599512384259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45978.599512384259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45978.599512384259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45978.599512384259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45978.599512384259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45978.599512384259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45978.599512384259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45978.599512384259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45978.599512384259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45978.599512384259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45978.599512384259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45978.599512384259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45978.599512384259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45978.599512384259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45978.599512384259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45978.599512384259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45978.599512384259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45978.599512384259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45978.599512384259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45978.599512384259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45978.599512384259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45978.599512384259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45978.599512384259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45978.599512384259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45978.599512384259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45978.599512384259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45978.599512384259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45978.599512384259</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45978.599512384259</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45978.599512384259</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45978.599512384259</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45978.599512384259</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9"/>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31056</v>
      </c>
      <c r="E2" s="109" t="s">
        <v>39021</v>
      </c>
      <c r="F2" s="121">
        <v>45978.508206018516</v>
      </c>
      <c r="G2" s="104">
        <f t="shared" ref="G2:G55" ca="1" si="0">IFERROR(NOW()-F2,"-")</f>
        <v>9.1306365742639173E-2</v>
      </c>
      <c r="H2" s="121">
        <v>45978.508206018516</v>
      </c>
      <c r="I2" s="119" t="str">
        <f>IFERROR(VLOOKUP(D2,DB!A:F,6,0),"")</f>
        <v>Generator-SG</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45978.599512384259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45978.599512384259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45978.599512384259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45978.599512384259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45978.599512384259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45978.599512384259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45978.599512384259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45978.599512384259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45978.599512384259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45978.599512384259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45978.599512384259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45978.599512384259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45978.599512384259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45978.599512384259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45978.599512384259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45978.599512384259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45978.599512384259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45978.599512384259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45978.599512384259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45978.599512384259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45978.599512384259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45978.599512384259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45978.599512384259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45978.599512384259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45978.599512384259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45978.599512384259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45978.599512384259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45978.599512384259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45978.599512384259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45978.599512384259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45978.599512384259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45978.599512384259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45978.599512384259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45978.599512384259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45978.599512384259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45978.599512384259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45978.599512384259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45978.599512384259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45978.599512384259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45978.599512384259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45978.599512384259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45978.599512384259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45978.599512384259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45978.599512384259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45978.599512384259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45978.599512384259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45978.599512384259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45978.599512384259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45978.599512384259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45978.599512384259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45978.599512384259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45978.599512384259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45978.599512384259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ref="G56:G89" ca="1" si="1">IFERROR(NOW()-F56,"-")</f>
        <v>45978.599512384259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45978.599512384259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45978.599512384259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45978.599512384259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45978.599512384259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45978.599512384259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45978.599512384259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45978.599512384259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45978.599512384259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45978.599512384259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45978.599512384259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45978.599512384259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45978.599512384259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45978.599512384259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45978.599512384259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45978.599512384259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45978.599512384259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45978.599512384259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45978.599512384259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45978.599512384259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45978.599512384259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45978.599512384259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45978.599512384259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45978.599512384259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45978.599512384259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45978.599512384259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45978.599512384259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45978.599512384259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45978.599512384259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45978.599512384259</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45978.599512384259</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45978.599512384259</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45978.599512384259</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45978.599512384259</v>
      </c>
      <c r="H89" s="121"/>
      <c r="I89" s="119" t="str">
        <f>IFERROR(VLOOKUP(D89,DB!A:F,6,0),"")</f>
        <v/>
      </c>
      <c r="J89" s="119" t="str">
        <f>IFERROR(VLOOKUP(D89,DB!A:G,7,0),"")</f>
        <v/>
      </c>
      <c r="K89" s="122"/>
      <c r="L89" s="123" t="str">
        <f>IFERROR(VLOOKUP(D89,DB!A:I,9,0),"")</f>
        <v/>
      </c>
    </row>
  </sheetData>
  <dataValidations count="2">
    <dataValidation allowBlank="1" showInputMessage="1" showErrorMessage="1" sqref="E1" xr:uid="{9E1BC488-8814-4F8A-8DBE-742B3278AB71}"/>
    <dataValidation type="list" allowBlank="1" showInputMessage="1" showErrorMessage="1" sqref="E2:E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2025-11-17T11:23:19Z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